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9480" windowHeight="4590" tabRatio="783" activeTab="1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Graf " sheetId="5" r:id="rId5"/>
  </sheets>
  <definedNames>
    <definedName name="_xlnm._FilterDatabase" localSheetId="4" hidden="1">'Graf '!$C$4:$N$135</definedName>
    <definedName name="_xlnm._FilterDatabase" localSheetId="1" hidden="1">'Výsledková listina'!$A$8:$T$120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4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Area" localSheetId="2">'1. závod'!$A$1:$AO$20</definedName>
    <definedName name="_xlnm.Print_Area" localSheetId="3">'2. závod'!$A$1:$AO$20</definedName>
    <definedName name="_xlnm.Print_Area" localSheetId="4">'Graf '!$B$1:$AI$135</definedName>
    <definedName name="_xlnm.Print_Area" localSheetId="1">'Výsledková listina'!$B$1:$T$122</definedName>
    <definedName name="_xlnm.Print_Area" localSheetId="0">'Základní list'!$A$1:$N$41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wrn.sektor1." localSheetId="3" hidden="1">{#N/A,#N/A,FALSE,"2. z?vod "}</definedName>
    <definedName name="wrn.sektor1." localSheetId="4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4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4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závod'!#REF!,'1. závod'!#REF!</definedName>
    <definedName name="Z_5AB3ED42_6F34_11D3_9C22_00A0243EF9BD_.wvu.Cols" localSheetId="3" hidden="1">'2. závod'!#REF!,'2. závod'!#REF!,'2. závod'!#REF!,'2. závod'!#REF!</definedName>
  </definedNames>
  <calcPr calcMode="manual" fullCalcOnLoad="1"/>
</workbook>
</file>

<file path=xl/sharedStrings.xml><?xml version="1.0" encoding="utf-8"?>
<sst xmlns="http://schemas.openxmlformats.org/spreadsheetml/2006/main" count="1038" uniqueCount="217">
  <si>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</si>
  <si>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</si>
  <si>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</si>
  <si>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</si>
  <si>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</si>
  <si>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</si>
  <si>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</si>
  <si>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</si>
  <si>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</si>
  <si>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</si>
  <si>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</si>
  <si>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</si>
  <si>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</si>
  <si>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</si>
  <si>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</si>
  <si>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</si>
  <si>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</si>
  <si>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</si>
  <si>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</si>
  <si>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</si>
  <si>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</si>
  <si>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</si>
  <si>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</si>
  <si>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</si>
  <si>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</si>
  <si>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</si>
  <si>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</si>
  <si>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</si>
  <si>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</si>
  <si>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</si>
  <si>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</si>
  <si>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</si>
  <si>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</si>
  <si>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</si>
  <si>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</si>
  <si>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</si>
  <si>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</si>
  <si>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</si>
  <si>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</si>
  <si>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</si>
  <si>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</si>
  <si>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</si>
  <si>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</si>
  <si>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G</t>
  </si>
  <si>
    <t>Los</t>
  </si>
  <si>
    <t>p.č.</t>
  </si>
  <si>
    <t>Poř.</t>
  </si>
  <si>
    <t>kat</t>
  </si>
  <si>
    <t>Počet mužů (M)</t>
  </si>
  <si>
    <t>Počet juniorů (J,JŽ)</t>
  </si>
  <si>
    <t>Počet kadetů (K,KŽ)</t>
  </si>
  <si>
    <t>Počet žen (Ž,KŽ,JŽ)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</si>
  <si>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</si>
  <si>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</si>
  <si>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</si>
  <si>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</si>
  <si>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</si>
  <si>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</si>
  <si>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</si>
  <si>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</si>
  <si>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</si>
  <si>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</si>
  <si>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</si>
  <si>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</si>
  <si>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</si>
  <si>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Postup: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</si>
  <si>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</si>
  <si>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</si>
  <si>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</si>
  <si>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</si>
  <si>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</si>
  <si>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</si>
  <si>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</si>
  <si>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</si>
  <si>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</si>
  <si>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</si>
  <si>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</si>
  <si>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</si>
  <si>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</si>
  <si>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</si>
  <si>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</si>
  <si>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</si>
  <si>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</si>
  <si>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HLAVNÍ PARTNER RYBÁŘSKÉHO SPORTU:</t>
  </si>
  <si>
    <t>E</t>
  </si>
  <si>
    <t>F</t>
  </si>
  <si>
    <t>I</t>
  </si>
  <si>
    <t>J</t>
  </si>
  <si>
    <t>K</t>
  </si>
  <si>
    <t>L</t>
  </si>
  <si>
    <t>M</t>
  </si>
  <si>
    <t>O</t>
  </si>
  <si>
    <t>P</t>
  </si>
  <si>
    <t>Setřídím tabulku podle sloupců (se záhlavím) (Data seřadit)</t>
  </si>
  <si>
    <t xml:space="preserve">je možno řešit: </t>
  </si>
  <si>
    <t>-na listu x.závod do podpisu napsat důvod, odemknou list a opravit vypočítané úmístění, nebo</t>
  </si>
  <si>
    <t>-na výsledkové listině opravit dotaženou hodnotu umístění</t>
  </si>
  <si>
    <t>Data se dotahují podle údajů uvedených v sloupcích C,D a I,J. Proto je nutno "postavit trať, a nadbytečné řádky klidně odmazat</t>
  </si>
  <si>
    <t>6) GRAF</t>
  </si>
  <si>
    <t>5) Případná diskvalifikace, +5 atd.</t>
  </si>
  <si>
    <t>Q (poč) sestupně</t>
  </si>
  <si>
    <t>S (BODY) vzestupně</t>
  </si>
  <si>
    <t>R (CIPS) sestupně</t>
  </si>
  <si>
    <t>Žluté označení pro forhont.</t>
  </si>
  <si>
    <t>Václav Sochor</t>
  </si>
  <si>
    <t>Pavel Mařík</t>
  </si>
  <si>
    <t>Roman Vican</t>
  </si>
  <si>
    <t>Miroslav John</t>
  </si>
  <si>
    <t>Loboš Kasl</t>
  </si>
  <si>
    <t>Rostislav Nerad</t>
  </si>
  <si>
    <t>František Koubek</t>
  </si>
  <si>
    <t>Petr Kuchař</t>
  </si>
  <si>
    <t>Petr Brabec</t>
  </si>
  <si>
    <t>Václav Hlína</t>
  </si>
  <si>
    <t>Martin Matička</t>
  </si>
  <si>
    <t>Ota Průcha</t>
  </si>
  <si>
    <t>Milan Juřík</t>
  </si>
  <si>
    <t>Ruda Březík</t>
  </si>
  <si>
    <t>Roman Srb</t>
  </si>
  <si>
    <t>Eliška Doušová</t>
  </si>
  <si>
    <t>Daniel Šplíchal</t>
  </si>
  <si>
    <t>Miroslav Stejskal</t>
  </si>
  <si>
    <t>Michal Řehoř</t>
  </si>
  <si>
    <t>David Tůma</t>
  </si>
  <si>
    <t>Robert Stejskal</t>
  </si>
  <si>
    <t>Vladimír Novotný</t>
  </si>
  <si>
    <t>Petr Skála</t>
  </si>
  <si>
    <t>Jiří Smutný</t>
  </si>
  <si>
    <t>Petr Kos</t>
  </si>
  <si>
    <t>Václav Bruner</t>
  </si>
  <si>
    <t>Pavel Sofron</t>
  </si>
  <si>
    <t>Radek Muller</t>
  </si>
  <si>
    <t>Vladimír Baranka</t>
  </si>
  <si>
    <t>Petr Hahn</t>
  </si>
  <si>
    <t>Petr Kalenský</t>
  </si>
  <si>
    <t>Milan Štěpnička</t>
  </si>
  <si>
    <t>Radek Štěpnička</t>
  </si>
  <si>
    <t>Petr Sládek</t>
  </si>
  <si>
    <t>Roman Bartoň</t>
  </si>
  <si>
    <t>Petr Bromovský</t>
  </si>
  <si>
    <t>Petr Hrubant</t>
  </si>
  <si>
    <t>Boris Mihálik</t>
  </si>
  <si>
    <t>Petr Podrápský</t>
  </si>
  <si>
    <t>Josef Davídek</t>
  </si>
  <si>
    <t>Miloslav Vodička</t>
  </si>
  <si>
    <t>Roman Šulc</t>
  </si>
  <si>
    <t>Václav Kabourek</t>
  </si>
  <si>
    <t>Petr Tóth</t>
  </si>
  <si>
    <t>Josef Panocha</t>
  </si>
  <si>
    <t>Josef Dohnal</t>
  </si>
  <si>
    <t>Petr Divíšek</t>
  </si>
  <si>
    <t>Jiří Jurka</t>
  </si>
  <si>
    <t>Václav Hrubeš</t>
  </si>
  <si>
    <t>Mirek Pop</t>
  </si>
  <si>
    <t>Lukáš Vaněk</t>
  </si>
  <si>
    <t>Marian Mokryš</t>
  </si>
  <si>
    <t>Josef Mrázek</t>
  </si>
  <si>
    <t>Luboš Valík</t>
  </si>
  <si>
    <t>Pavel Kabrhel</t>
  </si>
  <si>
    <t>Jiří Vávra</t>
  </si>
  <si>
    <t>Jan Novák</t>
  </si>
  <si>
    <t>Petr Havlíček</t>
  </si>
  <si>
    <t>Radek Maruška</t>
  </si>
  <si>
    <t>Vladimír Plachý</t>
  </si>
  <si>
    <t>Karel Vildmont</t>
  </si>
  <si>
    <t>Jaroslav Podlaha</t>
  </si>
  <si>
    <t>Ladislav Chalupa</t>
  </si>
  <si>
    <t>František Pelíšek</t>
  </si>
  <si>
    <t>René Vinař</t>
  </si>
  <si>
    <t>Ladislav Babica</t>
  </si>
  <si>
    <t>Vladimír Šimek</t>
  </si>
  <si>
    <t>Bohuslav Dušánek</t>
  </si>
  <si>
    <t>Jakub Saifrt</t>
  </si>
  <si>
    <t>Viktor Střibrzký</t>
  </si>
  <si>
    <t>Pavel Hrázký</t>
  </si>
  <si>
    <t>Karel Staněk</t>
  </si>
  <si>
    <t>Jiří Pliml</t>
  </si>
  <si>
    <t>Jiří Kodydek</t>
  </si>
  <si>
    <t>Jiří Kabourek</t>
  </si>
  <si>
    <t>Tomáš Kukelka</t>
  </si>
  <si>
    <t>Petr Kysela</t>
  </si>
  <si>
    <t xml:space="preserve">Jiří Ouředníček </t>
  </si>
  <si>
    <t>Luboš Vacek</t>
  </si>
  <si>
    <t>Jiří Voráč</t>
  </si>
  <si>
    <t>Matěj Kos</t>
  </si>
  <si>
    <t>Martin Šedivý</t>
  </si>
  <si>
    <t>Petr Funda</t>
  </si>
  <si>
    <t>Richard Popadinec</t>
  </si>
  <si>
    <t>Petr Rathouský</t>
  </si>
  <si>
    <t>Jan Douša</t>
  </si>
  <si>
    <t xml:space="preserve">Josef Konopásek </t>
  </si>
  <si>
    <t>David Malý</t>
  </si>
  <si>
    <t>Josef Albrecht</t>
  </si>
  <si>
    <t>Jan Ouředníček</t>
  </si>
  <si>
    <t xml:space="preserve">Ladislav Konopásek </t>
  </si>
  <si>
    <t>JŽ</t>
  </si>
  <si>
    <t>Vojtěch Kafka</t>
  </si>
  <si>
    <t>Luboš Jedlička</t>
  </si>
  <si>
    <t>Martin Štěpnička</t>
  </si>
  <si>
    <t>Jaroslav Konopásek</t>
  </si>
  <si>
    <t>Ladislav Bradna</t>
  </si>
  <si>
    <t>Petr Ambrož</t>
  </si>
  <si>
    <t>Ladislav Chalupa ml.</t>
  </si>
  <si>
    <t>Vladimír Šajerman</t>
  </si>
  <si>
    <t>Milan Novák</t>
  </si>
  <si>
    <t>Ladislav Češka</t>
  </si>
  <si>
    <t xml:space="preserve">Jaroslav Frolík </t>
  </si>
  <si>
    <t>Martin Hanzlík</t>
  </si>
  <si>
    <t>Jan Frolík</t>
  </si>
  <si>
    <t xml:space="preserve">Zdeněk MalyPetr </t>
  </si>
  <si>
    <t>Martin Janečka</t>
  </si>
  <si>
    <t>Milan Kratochvíl</t>
  </si>
  <si>
    <t>Viktor Pavelka</t>
  </si>
  <si>
    <t>Juraj Šurgota</t>
  </si>
  <si>
    <t>Barbora Literová</t>
  </si>
  <si>
    <t>Robert Persch</t>
  </si>
  <si>
    <t>Josef Peřina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</si>
</sst>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</numFmts>
  <fonts count="2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sz val="4.5"/>
      <name val="Arial CE"/>
      <family val="0"/>
    </font>
    <font>
      <sz val="3.5"/>
      <name val="Arial CE"/>
      <family val="0"/>
    </font>
    <font>
      <sz val="16"/>
      <name val="Arial CE"/>
      <family val="0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.75"/>
      <name val="Arial"/>
      <family val="0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10"/>
      <color indexed="43"/>
      <name val="Arial CE"/>
      <family val="2"/>
    </font>
    <font>
      <i/>
      <sz val="9"/>
      <color indexed="43"/>
      <name val="Arial CE"/>
      <family val="2"/>
    </font>
    <font>
      <sz val="8"/>
      <color indexed="43"/>
      <name val="Arial CE"/>
      <family val="2"/>
    </font>
    <font>
      <i/>
      <sz val="8"/>
      <color indexed="43"/>
      <name val="Arial CE"/>
      <family val="2"/>
    </font>
    <font>
      <b/>
      <sz val="12"/>
      <color indexed="43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 quotePrefix="1">
      <alignment horizontal="center" vertical="center" wrapText="1"/>
      <protection hidden="1"/>
    </xf>
    <xf numFmtId="0" fontId="0" fillId="0" borderId="4" xfId="0" applyBorder="1" applyAlignment="1" applyProtection="1">
      <alignment vertical="center" wrapText="1"/>
      <protection hidden="1" locked="0"/>
    </xf>
    <xf numFmtId="0" fontId="3" fillId="0" borderId="5" xfId="0" applyFont="1" applyBorder="1" applyAlignment="1" applyProtection="1" quotePrefix="1">
      <alignment horizontal="center" vertical="center" wrapText="1"/>
      <protection hidden="1"/>
    </xf>
    <xf numFmtId="0" fontId="3" fillId="0" borderId="6" xfId="0" applyFont="1" applyBorder="1" applyAlignment="1" applyProtection="1" quotePrefix="1">
      <alignment horizontal="center" vertical="center" wrapText="1"/>
      <protection hidden="1"/>
    </xf>
    <xf numFmtId="0" fontId="0" fillId="0" borderId="7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4" xfId="0" applyFont="1" applyBorder="1" applyAlignment="1" applyProtection="1" quotePrefix="1">
      <alignment horizontal="left" vertical="center" wrapText="1"/>
      <protection hidden="1"/>
    </xf>
    <xf numFmtId="0" fontId="3" fillId="0" borderId="7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3" fontId="3" fillId="0" borderId="10" xfId="0" applyNumberFormat="1" applyFont="1" applyBorder="1" applyAlignment="1" applyProtection="1">
      <alignment horizontal="right" vertical="center" wrapText="1"/>
      <protection hidden="1"/>
    </xf>
    <xf numFmtId="3" fontId="3" fillId="0" borderId="8" xfId="0" applyNumberFormat="1" applyFont="1" applyBorder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0" fillId="0" borderId="8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hidden="1" locked="0"/>
    </xf>
    <xf numFmtId="0" fontId="1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/>
      <protection hidden="1"/>
    </xf>
    <xf numFmtId="3" fontId="3" fillId="0" borderId="0" xfId="0" applyNumberFormat="1" applyFont="1" applyBorder="1" applyAlignment="1" applyProtection="1">
      <alignment horizontal="right" vertical="center" wrapText="1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4" xfId="0" applyFont="1" applyBorder="1" applyAlignment="1" applyProtection="1" quotePrefix="1">
      <alignment horizontal="center" vertical="center" wrapText="1"/>
      <protection hidden="1"/>
    </xf>
    <xf numFmtId="0" fontId="3" fillId="0" borderId="15" xfId="0" applyFont="1" applyBorder="1" applyAlignment="1" applyProtection="1" quotePrefix="1">
      <alignment horizontal="center" vertical="center" wrapText="1"/>
      <protection hidden="1"/>
    </xf>
    <xf numFmtId="0" fontId="16" fillId="0" borderId="4" xfId="0" applyFont="1" applyBorder="1" applyAlignment="1" applyProtection="1" quotePrefix="1">
      <alignment horizontal="left" vertical="center" wrapText="1"/>
      <protection hidden="1"/>
    </xf>
    <xf numFmtId="0" fontId="16" fillId="0" borderId="7" xfId="0" applyFont="1" applyBorder="1" applyAlignment="1" applyProtection="1" quotePrefix="1">
      <alignment horizontal="left" vertical="center" wrapText="1"/>
      <protection hidden="1"/>
    </xf>
    <xf numFmtId="0" fontId="17" fillId="0" borderId="8" xfId="0" applyFont="1" applyBorder="1" applyAlignment="1" applyProtection="1">
      <alignment vertical="center" wrapText="1"/>
      <protection hidden="1"/>
    </xf>
    <xf numFmtId="0" fontId="17" fillId="0" borderId="8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8" fillId="0" borderId="16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left" vertical="center" wrapText="1"/>
      <protection hidden="1" locked="0"/>
    </xf>
    <xf numFmtId="0" fontId="1" fillId="0" borderId="8" xfId="0" applyFont="1" applyFill="1" applyBorder="1" applyAlignment="1" applyProtection="1">
      <alignment horizontal="center" vertical="center"/>
      <protection hidden="1" locked="0"/>
    </xf>
    <xf numFmtId="0" fontId="1" fillId="0" borderId="8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8" xfId="0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" fillId="0" borderId="11" xfId="0" applyFont="1" applyFill="1" applyBorder="1" applyAlignment="1" applyProtection="1">
      <alignment horizontal="left" vertical="center"/>
      <protection hidden="1"/>
    </xf>
    <xf numFmtId="0" fontId="1" fillId="0" borderId="18" xfId="0" applyFont="1" applyFill="1" applyBorder="1" applyAlignment="1" applyProtection="1">
      <alignment horizontal="left" vertical="center"/>
      <protection hidden="1"/>
    </xf>
    <xf numFmtId="0" fontId="1" fillId="0" borderId="19" xfId="0" applyFont="1" applyFill="1" applyBorder="1" applyAlignment="1" applyProtection="1">
      <alignment horizontal="left" vertical="center"/>
      <protection hidden="1"/>
    </xf>
    <xf numFmtId="0" fontId="1" fillId="0" borderId="13" xfId="0" applyFont="1" applyFill="1" applyBorder="1" applyAlignment="1" applyProtection="1">
      <alignment horizontal="left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center" vertical="center"/>
      <protection hidden="1" locked="0"/>
    </xf>
    <xf numFmtId="0" fontId="0" fillId="0" borderId="20" xfId="0" applyBorder="1" applyAlignment="1" applyProtection="1">
      <alignment vertical="center" wrapText="1"/>
      <protection hidden="1" locked="0"/>
    </xf>
    <xf numFmtId="0" fontId="0" fillId="0" borderId="5" xfId="0" applyBorder="1" applyAlignment="1" applyProtection="1">
      <alignment vertical="center" wrapText="1"/>
      <protection hidden="1" locked="0"/>
    </xf>
    <xf numFmtId="0" fontId="0" fillId="0" borderId="6" xfId="0" applyBorder="1" applyAlignment="1" applyProtection="1">
      <alignment vertical="center" wrapText="1"/>
      <protection hidden="1" locked="0"/>
    </xf>
    <xf numFmtId="0" fontId="1" fillId="0" borderId="11" xfId="0" applyFont="1" applyFill="1" applyBorder="1" applyAlignment="1" applyProtection="1">
      <alignment horizontal="right" vertical="center"/>
      <protection hidden="1"/>
    </xf>
    <xf numFmtId="0" fontId="18" fillId="0" borderId="21" xfId="0" applyFont="1" applyFill="1" applyBorder="1" applyAlignment="1" applyProtection="1">
      <alignment horizontal="center" vertical="center"/>
      <protection hidden="1"/>
    </xf>
    <xf numFmtId="0" fontId="18" fillId="0" borderId="13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right" vertical="center" wrapText="1"/>
      <protection hidden="1"/>
    </xf>
    <xf numFmtId="0" fontId="1" fillId="0" borderId="11" xfId="0" applyFont="1" applyFill="1" applyBorder="1" applyAlignment="1" applyProtection="1">
      <alignment horizontal="right" vertical="center" wrapText="1"/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 locked="0"/>
    </xf>
    <xf numFmtId="0" fontId="0" fillId="0" borderId="8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49" fontId="1" fillId="0" borderId="0" xfId="0" applyNumberFormat="1" applyFont="1" applyAlignment="1" applyProtection="1">
      <alignment/>
      <protection hidden="1" locked="0"/>
    </xf>
    <xf numFmtId="49" fontId="1" fillId="0" borderId="0" xfId="0" applyNumberFormat="1" applyFont="1" applyAlignment="1" applyProtection="1">
      <alignment/>
      <protection hidden="1" locked="0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 horizontal="left" vertical="center" wrapText="1"/>
      <protection hidden="1"/>
    </xf>
    <xf numFmtId="3" fontId="8" fillId="0" borderId="8" xfId="0" applyNumberFormat="1" applyFont="1" applyBorder="1" applyAlignment="1" applyProtection="1">
      <alignment vertical="center"/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hidden="1" locked="0"/>
    </xf>
    <xf numFmtId="0" fontId="1" fillId="0" borderId="11" xfId="0" applyFont="1" applyFill="1" applyBorder="1" applyAlignment="1" applyProtection="1">
      <alignment horizontal="center" vertical="center" wrapText="1"/>
      <protection hidden="1" locked="0"/>
    </xf>
    <xf numFmtId="0" fontId="1" fillId="0" borderId="23" xfId="0" applyFont="1" applyFill="1" applyBorder="1" applyAlignment="1" applyProtection="1">
      <alignment horizontal="right" vertical="center"/>
      <protection hidden="1" locked="0"/>
    </xf>
    <xf numFmtId="0" fontId="1" fillId="0" borderId="8" xfId="0" applyFont="1" applyFill="1" applyBorder="1" applyAlignment="1" applyProtection="1">
      <alignment horizontal="right" vertical="center"/>
      <protection hidden="1" locked="0"/>
    </xf>
    <xf numFmtId="0" fontId="1" fillId="0" borderId="11" xfId="0" applyFont="1" applyFill="1" applyBorder="1" applyAlignment="1" applyProtection="1">
      <alignment horizontal="right" vertical="center"/>
      <protection hidden="1" locked="0"/>
    </xf>
    <xf numFmtId="0" fontId="1" fillId="0" borderId="21" xfId="0" applyFont="1" applyFill="1" applyBorder="1" applyAlignment="1" applyProtection="1">
      <alignment vertical="center"/>
      <protection hidden="1" locked="0"/>
    </xf>
    <xf numFmtId="0" fontId="1" fillId="0" borderId="19" xfId="0" applyFont="1" applyFill="1" applyBorder="1" applyAlignment="1" applyProtection="1">
      <alignment vertical="center"/>
      <protection hidden="1" locked="0"/>
    </xf>
    <xf numFmtId="0" fontId="1" fillId="0" borderId="13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 hidden="1"/>
    </xf>
    <xf numFmtId="0" fontId="20" fillId="0" borderId="17" xfId="0" applyFont="1" applyFill="1" applyBorder="1" applyAlignment="1" applyProtection="1">
      <alignment horizontal="left" vertical="center" wrapText="1"/>
      <protection hidden="1" locked="0"/>
    </xf>
    <xf numFmtId="0" fontId="1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 quotePrefix="1">
      <alignment/>
      <protection hidden="1" locked="0"/>
    </xf>
    <xf numFmtId="0" fontId="21" fillId="0" borderId="0" xfId="0" applyFont="1" applyAlignment="1" applyProtection="1">
      <alignment/>
      <protection hidden="1" locked="0"/>
    </xf>
    <xf numFmtId="0" fontId="21" fillId="0" borderId="0" xfId="0" applyFont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7" fillId="0" borderId="0" xfId="0" applyFont="1" applyAlignment="1" applyProtection="1">
      <alignment/>
      <protection hidden="1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" fillId="2" borderId="19" xfId="0" applyFont="1" applyFill="1" applyBorder="1" applyAlignment="1" applyProtection="1">
      <alignment horizontal="center" vertical="center"/>
      <protection hidden="1" locked="0"/>
    </xf>
    <xf numFmtId="0" fontId="1" fillId="2" borderId="8" xfId="0" applyFont="1" applyFill="1" applyBorder="1" applyAlignment="1" applyProtection="1">
      <alignment horizontal="center" vertical="center"/>
      <protection hidden="1" locked="0"/>
    </xf>
    <xf numFmtId="0" fontId="1" fillId="2" borderId="19" xfId="0" applyFont="1" applyFill="1" applyBorder="1" applyAlignment="1" applyProtection="1">
      <alignment vertical="center"/>
      <protection hidden="1" locked="0"/>
    </xf>
    <xf numFmtId="0" fontId="1" fillId="2" borderId="8" xfId="0" applyFont="1" applyFill="1" applyBorder="1" applyAlignment="1" applyProtection="1">
      <alignment horizontal="right" vertical="center"/>
      <protection hidden="1" locked="0"/>
    </xf>
    <xf numFmtId="0" fontId="1" fillId="2" borderId="8" xfId="0" applyFont="1" applyFill="1" applyBorder="1" applyAlignment="1" applyProtection="1">
      <alignment horizontal="left" vertical="center" wrapText="1"/>
      <protection hidden="1" locked="0"/>
    </xf>
    <xf numFmtId="0" fontId="1" fillId="2" borderId="8" xfId="0" applyFont="1" applyFill="1" applyBorder="1" applyAlignment="1" applyProtection="1">
      <alignment horizontal="center" vertical="center" wrapText="1"/>
      <protection hidden="1" locked="0"/>
    </xf>
    <xf numFmtId="0" fontId="20" fillId="2" borderId="17" xfId="0" applyFont="1" applyFill="1" applyBorder="1" applyAlignment="1" applyProtection="1">
      <alignment horizontal="left" vertical="center" wrapText="1"/>
      <protection hidden="1" locked="0"/>
    </xf>
    <xf numFmtId="0" fontId="5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horizontal="right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8" fillId="2" borderId="21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right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17" xfId="0" applyFont="1" applyFill="1" applyBorder="1" applyAlignment="1" applyProtection="1">
      <alignment horizontal="center" vertical="center" wrapText="1"/>
      <protection hidden="1" locked="0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right" vertical="center"/>
      <protection hidden="1"/>
    </xf>
    <xf numFmtId="0" fontId="1" fillId="0" borderId="10" xfId="0" applyFont="1" applyBorder="1" applyAlignment="1" applyProtection="1">
      <alignment horizontal="right" vertical="center"/>
      <protection hidden="1"/>
    </xf>
    <xf numFmtId="0" fontId="20" fillId="0" borderId="18" xfId="0" applyFont="1" applyFill="1" applyBorder="1" applyAlignment="1" applyProtection="1">
      <alignment horizontal="left" vertical="center" wrapText="1"/>
      <protection hidden="1" locked="0"/>
    </xf>
    <xf numFmtId="0" fontId="1" fillId="0" borderId="8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top" wrapText="1"/>
      <protection hidden="1" locked="0"/>
    </xf>
    <xf numFmtId="0" fontId="1" fillId="0" borderId="8" xfId="0" applyFont="1" applyBorder="1" applyAlignment="1" applyProtection="1">
      <alignment horizontal="left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8" xfId="0" applyFon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/>
    </xf>
    <xf numFmtId="0" fontId="19" fillId="0" borderId="19" xfId="0" applyFont="1" applyFill="1" applyBorder="1" applyAlignment="1" applyProtection="1">
      <alignment horizontal="center" vertical="center"/>
      <protection hidden="1"/>
    </xf>
    <xf numFmtId="0" fontId="19" fillId="0" borderId="1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right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43" fontId="1" fillId="0" borderId="26" xfId="15" applyFont="1" applyFill="1" applyBorder="1" applyAlignment="1" applyProtection="1">
      <alignment horizontal="center" vertical="center"/>
      <protection hidden="1"/>
    </xf>
    <xf numFmtId="43" fontId="1" fillId="0" borderId="27" xfId="15" applyFont="1" applyFill="1" applyBorder="1" applyAlignment="1" applyProtection="1">
      <alignment horizontal="center" vertical="center"/>
      <protection hidden="1"/>
    </xf>
    <xf numFmtId="43" fontId="1" fillId="0" borderId="8" xfId="15" applyFont="1" applyFill="1" applyBorder="1" applyAlignment="1" applyProtection="1">
      <alignment horizontal="center" vertical="center"/>
      <protection hidden="1"/>
    </xf>
    <xf numFmtId="43" fontId="1" fillId="0" borderId="17" xfId="15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8" fillId="0" borderId="16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vertical="center"/>
      <protection hidden="1" locked="0"/>
    </xf>
    <xf numFmtId="0" fontId="22" fillId="3" borderId="8" xfId="0" applyFont="1" applyFill="1" applyBorder="1" applyAlignment="1" applyProtection="1">
      <alignment horizontal="right" vertical="center"/>
      <protection hidden="1" locked="0"/>
    </xf>
    <xf numFmtId="0" fontId="22" fillId="3" borderId="8" xfId="0" applyFont="1" applyFill="1" applyBorder="1" applyAlignment="1" applyProtection="1">
      <alignment horizontal="left" vertical="center" wrapText="1"/>
      <protection hidden="1" locked="0"/>
    </xf>
    <xf numFmtId="0" fontId="22" fillId="3" borderId="8" xfId="0" applyFont="1" applyFill="1" applyBorder="1" applyAlignment="1" applyProtection="1">
      <alignment horizontal="center" vertical="center" wrapText="1"/>
      <protection hidden="1" locked="0"/>
    </xf>
    <xf numFmtId="0" fontId="23" fillId="3" borderId="17" xfId="0" applyFont="1" applyFill="1" applyBorder="1" applyAlignment="1" applyProtection="1">
      <alignment horizontal="left" vertical="center" wrapText="1"/>
      <protection hidden="1" locked="0"/>
    </xf>
    <xf numFmtId="0" fontId="24" fillId="3" borderId="0" xfId="0" applyFont="1" applyFill="1" applyAlignment="1" applyProtection="1">
      <alignment horizontal="center" vertical="center"/>
      <protection hidden="1"/>
    </xf>
    <xf numFmtId="0" fontId="22" fillId="3" borderId="0" xfId="0" applyFont="1" applyFill="1" applyAlignment="1" applyProtection="1">
      <alignment horizontal="left" vertical="center"/>
      <protection hidden="1"/>
    </xf>
    <xf numFmtId="0" fontId="22" fillId="3" borderId="19" xfId="0" applyFont="1" applyFill="1" applyBorder="1" applyAlignment="1" applyProtection="1">
      <alignment horizontal="center" vertical="center"/>
      <protection hidden="1" locked="0"/>
    </xf>
    <xf numFmtId="0" fontId="22" fillId="3" borderId="8" xfId="0" applyFont="1" applyFill="1" applyBorder="1" applyAlignment="1" applyProtection="1">
      <alignment horizontal="center" vertical="center"/>
      <protection hidden="1" locked="0"/>
    </xf>
    <xf numFmtId="0" fontId="22" fillId="3" borderId="8" xfId="0" applyFont="1" applyFill="1" applyBorder="1" applyAlignment="1" applyProtection="1">
      <alignment horizontal="right" vertical="center"/>
      <protection hidden="1"/>
    </xf>
    <xf numFmtId="0" fontId="22" fillId="3" borderId="17" xfId="0" applyFont="1" applyFill="1" applyBorder="1" applyAlignment="1" applyProtection="1">
      <alignment horizontal="center" vertical="center"/>
      <protection hidden="1"/>
    </xf>
    <xf numFmtId="0" fontId="25" fillId="3" borderId="21" xfId="0" applyFont="1" applyFill="1" applyBorder="1" applyAlignment="1" applyProtection="1">
      <alignment horizontal="center" vertical="center"/>
      <protection hidden="1"/>
    </xf>
    <xf numFmtId="0" fontId="22" fillId="3" borderId="8" xfId="0" applyFont="1" applyFill="1" applyBorder="1" applyAlignment="1" applyProtection="1">
      <alignment horizontal="right" vertical="center" wrapText="1"/>
      <protection hidden="1"/>
    </xf>
    <xf numFmtId="0" fontId="22" fillId="3" borderId="8" xfId="0" applyFont="1" applyFill="1" applyBorder="1" applyAlignment="1" applyProtection="1">
      <alignment horizontal="center" vertical="center" wrapText="1"/>
      <protection hidden="1"/>
    </xf>
    <xf numFmtId="0" fontId="26" fillId="3" borderId="17" xfId="0" applyFont="1" applyFill="1" applyBorder="1" applyAlignment="1" applyProtection="1">
      <alignment horizontal="center" vertical="center" wrapText="1"/>
      <protection hidden="1"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/>
      </font>
      <fill>
        <patternFill>
          <bgColor rgb="FF00FFFF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16020939"/>
        <c:axId val="40778292"/>
      </c:barChart>
      <c:catAx>
        <c:axId val="1602093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0778292"/>
        <c:crosses val="autoZero"/>
        <c:auto val="1"/>
        <c:lblOffset val="100"/>
        <c:noMultiLvlLbl val="0"/>
      </c:catAx>
      <c:valAx>
        <c:axId val="40778292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1602093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4575"/>
          <c:h val="0.99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'!$C$3:$H$3</c:f>
              <c:strCache>
                <c:ptCount val="1"/>
                <c:pt idx="0">
                  <c:v>1. závod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'Graf '!$E$5:$E$135</c:f>
              <c:numCache/>
            </c:numRef>
          </c:val>
        </c:ser>
        <c:ser>
          <c:idx val="1"/>
          <c:order val="1"/>
          <c:tx>
            <c:strRef>
              <c:f>'Graf 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'!$K$5:$K$135</c:f>
              <c:numCache/>
            </c:numRef>
          </c:val>
        </c:ser>
        <c:gapWidth val="10"/>
        <c:axId val="42661269"/>
        <c:axId val="15773230"/>
      </c:barChart>
      <c:catAx>
        <c:axId val="42661269"/>
        <c:scaling>
          <c:orientation val="maxMin"/>
        </c:scaling>
        <c:axPos val="l"/>
        <c:majorGridlines/>
        <c:delete val="1"/>
        <c:majorTickMark val="out"/>
        <c:minorTickMark val="none"/>
        <c:tickLblPos val="nextTo"/>
        <c:crossAx val="15773230"/>
        <c:crosses val="autoZero"/>
        <c:auto val="1"/>
        <c:lblOffset val="100"/>
        <c:noMultiLvlLbl val="0"/>
      </c:catAx>
      <c:valAx>
        <c:axId val="1577323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26612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625"/>
          <c:y val="0.04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800100</xdr:colOff>
      <xdr:row>37</xdr:row>
      <xdr:rowOff>19050</xdr:rowOff>
    </xdr:from>
    <xdr:to>
      <xdr:col>13</xdr:col>
      <xdr:colOff>542925</xdr:colOff>
      <xdr:row>40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7181850"/>
          <a:ext cx="2333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00125" y="0"/>
        <a:ext cx="22679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1743075</xdr:colOff>
      <xdr:row>2</xdr:row>
      <xdr:rowOff>19050</xdr:rowOff>
    </xdr:from>
    <xdr:to>
      <xdr:col>39</xdr:col>
      <xdr:colOff>171450</xdr:colOff>
      <xdr:row>135</xdr:row>
      <xdr:rowOff>142875</xdr:rowOff>
    </xdr:to>
    <xdr:graphicFrame>
      <xdr:nvGraphicFramePr>
        <xdr:cNvPr id="2" name="Chart 2"/>
        <xdr:cNvGraphicFramePr/>
      </xdr:nvGraphicFramePr>
      <xdr:xfrm>
        <a:off x="11153775" y="381000"/>
        <a:ext cx="7839075" cy="5298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N73"/>
  <sheetViews>
    <sheetView showGridLines="0" showZeros="0" view="pageBreakPreview" zoomScaleSheetLayoutView="100" workbookViewId="0" topLeftCell="A6">
      <selection activeCell="N19" sqref="N19"/>
    </sheetView>
  </sheetViews>
  <sheetFormatPr defaultColWidth="9.00390625" defaultRowHeight="12.75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11.375" style="0" bestFit="1" customWidth="1"/>
    <col min="14" max="14" width="11.375" style="0" customWidth="1"/>
  </cols>
  <sheetData>
    <row r="1" spans="1:14" ht="12.75">
      <c r="A1" s="156" t="s">
        <v>20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3:14" ht="12.75">
      <c r="C2" s="157" t="s">
        <v>7</v>
      </c>
      <c r="D2" s="157"/>
      <c r="E2" s="25"/>
      <c r="J2" s="28"/>
      <c r="K2" s="28"/>
      <c r="L2" s="28"/>
      <c r="M2" s="28"/>
      <c r="N2" s="108"/>
    </row>
    <row r="3" spans="3:14" ht="15.75">
      <c r="C3" s="157" t="s">
        <v>8</v>
      </c>
      <c r="D3" s="157"/>
      <c r="E3" s="26"/>
      <c r="J3" s="28"/>
      <c r="K3" s="28"/>
      <c r="L3" s="28"/>
      <c r="M3" s="28"/>
      <c r="N3" s="108"/>
    </row>
    <row r="4" spans="3:14" ht="12.75">
      <c r="C4" s="61" t="s">
        <v>55</v>
      </c>
      <c r="D4" s="91"/>
      <c r="E4" s="90" t="s">
        <v>56</v>
      </c>
      <c r="F4" s="92"/>
      <c r="J4" s="28"/>
      <c r="K4" s="28"/>
      <c r="L4" s="28"/>
      <c r="M4" s="28"/>
      <c r="N4" s="108"/>
    </row>
    <row r="5" spans="3:14" ht="15.75">
      <c r="C5" s="157" t="s">
        <v>9</v>
      </c>
      <c r="D5" s="157"/>
      <c r="E5" s="93"/>
      <c r="J5" s="28"/>
      <c r="K5" s="28"/>
      <c r="L5" s="28"/>
      <c r="M5" s="28"/>
      <c r="N5" s="108"/>
    </row>
    <row r="6" spans="3:14" ht="15.75">
      <c r="C6" s="157" t="s">
        <v>21</v>
      </c>
      <c r="D6" s="157"/>
      <c r="E6" s="94"/>
      <c r="J6" s="28"/>
      <c r="K6" s="28"/>
      <c r="L6" s="28"/>
      <c r="M6" s="28"/>
      <c r="N6" s="108"/>
    </row>
    <row r="7" spans="2:14" ht="12.75">
      <c r="B7" s="13"/>
      <c r="C7" s="159"/>
      <c r="D7" s="159"/>
      <c r="E7" s="159"/>
      <c r="J7" s="28"/>
      <c r="K7" s="28"/>
      <c r="L7" s="28"/>
      <c r="M7" s="28"/>
      <c r="N7" s="108"/>
    </row>
    <row r="8" spans="1:14" ht="12.75" customHeight="1">
      <c r="A8" s="153" t="s">
        <v>17</v>
      </c>
      <c r="B8" s="153" t="s">
        <v>19</v>
      </c>
      <c r="C8" s="160" t="s">
        <v>22</v>
      </c>
      <c r="D8" s="161"/>
      <c r="E8" s="153" t="s">
        <v>25</v>
      </c>
      <c r="F8" s="153"/>
      <c r="G8" s="153"/>
      <c r="H8" s="153"/>
      <c r="I8" s="158" t="s">
        <v>26</v>
      </c>
      <c r="J8" s="158"/>
      <c r="K8" s="158" t="s">
        <v>27</v>
      </c>
      <c r="L8" s="158"/>
      <c r="M8" s="158" t="s">
        <v>33</v>
      </c>
      <c r="N8" s="158"/>
    </row>
    <row r="9" spans="1:14" s="19" customFormat="1" ht="25.5">
      <c r="A9" s="153"/>
      <c r="B9" s="153"/>
      <c r="C9" s="20" t="s">
        <v>38</v>
      </c>
      <c r="D9" s="20" t="s">
        <v>39</v>
      </c>
      <c r="E9" s="153"/>
      <c r="F9" s="153"/>
      <c r="G9" s="153"/>
      <c r="H9" s="153"/>
      <c r="I9" s="20" t="s">
        <v>28</v>
      </c>
      <c r="J9" s="20" t="s">
        <v>29</v>
      </c>
      <c r="K9" s="20" t="s">
        <v>32</v>
      </c>
      <c r="L9" s="20" t="s">
        <v>34</v>
      </c>
      <c r="M9" s="20" t="s">
        <v>32</v>
      </c>
      <c r="N9" s="20" t="s">
        <v>34</v>
      </c>
    </row>
    <row r="10" spans="1:14" s="19" customFormat="1" ht="15.75">
      <c r="A10" s="152" t="s">
        <v>23</v>
      </c>
      <c r="B10" s="152"/>
      <c r="C10" s="22">
        <f>SUM(C11:C25)</f>
        <v>112</v>
      </c>
      <c r="D10" s="22">
        <f>SUM(D11:D25)</f>
        <v>112</v>
      </c>
      <c r="E10" s="155" t="s">
        <v>23</v>
      </c>
      <c r="F10" s="145"/>
      <c r="G10" s="145"/>
      <c r="H10" s="146"/>
      <c r="I10" s="23">
        <f>SUM(I11:I18)</f>
        <v>221700</v>
      </c>
      <c r="J10" s="24">
        <f aca="true" t="shared" si="0" ref="J10:J25">IF(I10&gt;0,I10/$C10,"")</f>
        <v>1979.4642857142858</v>
      </c>
      <c r="K10" s="24">
        <f>SUM(K11:K18)</f>
        <v>430400</v>
      </c>
      <c r="L10" s="24">
        <f aca="true" t="shared" si="1" ref="L10:L25">IF(K10&gt;0,K10/$D10,"")</f>
        <v>3842.8571428571427</v>
      </c>
      <c r="M10" s="24">
        <f>SUM(M11:M18)</f>
        <v>652100</v>
      </c>
      <c r="N10" s="24">
        <f>IF(M10&gt;0,M10/($C10+$D10),"")</f>
        <v>2911.160714285714</v>
      </c>
    </row>
    <row r="11" spans="1:14" ht="15.75">
      <c r="A11" s="27" t="s">
        <v>60</v>
      </c>
      <c r="B11" s="21">
        <v>4</v>
      </c>
      <c r="C11" s="52">
        <f>IF(ISBLANK($A11),"",COUNTA('1. závod'!D$6:D$35))</f>
        <v>15</v>
      </c>
      <c r="D11" s="95">
        <f>IF(ISBLANK($A11),"",COUNTA('2. závod'!D$6:D$35))</f>
        <v>14</v>
      </c>
      <c r="E11" s="148"/>
      <c r="F11" s="148"/>
      <c r="G11" s="148"/>
      <c r="H11" s="148"/>
      <c r="I11" s="96">
        <f>SUM('1. závod'!D$6:D$35)</f>
        <v>49280</v>
      </c>
      <c r="J11" s="24">
        <f t="shared" si="0"/>
        <v>3285.3333333333335</v>
      </c>
      <c r="K11" s="96">
        <f>SUM('2. závod'!D$6:D$35)</f>
        <v>96760</v>
      </c>
      <c r="L11" s="24">
        <f t="shared" si="1"/>
        <v>6911.428571428572</v>
      </c>
      <c r="M11" s="96">
        <f aca="true" t="shared" si="2" ref="M11:M18">SUM(I11,K11)</f>
        <v>146040</v>
      </c>
      <c r="N11" s="24">
        <f>IF(M11&gt;0,M11/($C11+$D11),"")</f>
        <v>5035.862068965517</v>
      </c>
    </row>
    <row r="12" spans="1:14" ht="15.75">
      <c r="A12" s="27" t="s">
        <v>61</v>
      </c>
      <c r="B12" s="21">
        <f>IF(ISBLANK(A12),"",B11+5)</f>
        <v>9</v>
      </c>
      <c r="C12" s="52">
        <f>IF(ISBLANK($A12),"",COUNTA('1. závod'!I$6:I$35))</f>
        <v>14</v>
      </c>
      <c r="D12" s="95">
        <f>IF(ISBLANK($A12),"",COUNTA('2. závod'!I$6:I$35))</f>
        <v>14</v>
      </c>
      <c r="E12" s="148"/>
      <c r="F12" s="148"/>
      <c r="G12" s="148"/>
      <c r="H12" s="148"/>
      <c r="I12" s="96">
        <f>SUM('1. závod'!I$6:I$35)</f>
        <v>37260</v>
      </c>
      <c r="J12" s="24">
        <f t="shared" si="0"/>
        <v>2661.4285714285716</v>
      </c>
      <c r="K12" s="96">
        <f>SUM('2. závod'!I$6:I$35)</f>
        <v>56160</v>
      </c>
      <c r="L12" s="24">
        <f t="shared" si="1"/>
        <v>4011.4285714285716</v>
      </c>
      <c r="M12" s="96">
        <f t="shared" si="2"/>
        <v>93420</v>
      </c>
      <c r="N12" s="24">
        <f aca="true" t="shared" si="3" ref="N12:N25">IF(M12&gt;0,M12/($C12+$D12),"")</f>
        <v>3336.4285714285716</v>
      </c>
    </row>
    <row r="13" spans="1:14" ht="15.75">
      <c r="A13" s="27" t="s">
        <v>62</v>
      </c>
      <c r="B13" s="21">
        <f aca="true" t="shared" si="4" ref="B13:B25">IF(ISBLANK(A13),"",B12+5)</f>
        <v>14</v>
      </c>
      <c r="C13" s="52">
        <f>IF(ISBLANK($A13),"",COUNTA('1. závod'!N$6:N$35))</f>
        <v>13</v>
      </c>
      <c r="D13" s="95">
        <f>IF(ISBLANK($A13),"",COUNTA('2. závod'!N$6:N$35))</f>
        <v>14</v>
      </c>
      <c r="E13" s="148"/>
      <c r="F13" s="148"/>
      <c r="G13" s="148"/>
      <c r="H13" s="148"/>
      <c r="I13" s="96">
        <f>SUM('1. závod'!N$6:N$35)</f>
        <v>25300</v>
      </c>
      <c r="J13" s="24">
        <f t="shared" si="0"/>
        <v>1946.1538461538462</v>
      </c>
      <c r="K13" s="96">
        <f>SUM('2. závod'!N$6:N$35)</f>
        <v>61500</v>
      </c>
      <c r="L13" s="24">
        <f t="shared" si="1"/>
        <v>4392.857142857143</v>
      </c>
      <c r="M13" s="96">
        <f t="shared" si="2"/>
        <v>86800</v>
      </c>
      <c r="N13" s="24">
        <f t="shared" si="3"/>
        <v>3214.814814814815</v>
      </c>
    </row>
    <row r="14" spans="1:14" ht="15.75">
      <c r="A14" s="27" t="s">
        <v>63</v>
      </c>
      <c r="B14" s="21">
        <f t="shared" si="4"/>
        <v>19</v>
      </c>
      <c r="C14" s="52">
        <f>IF(ISBLANK($A14),"",COUNTA('1. závod'!S$6:S$35))</f>
        <v>14</v>
      </c>
      <c r="D14" s="95">
        <f>IF(ISBLANK($A14),"",COUNTA('2. závod'!S$6:S$35))</f>
        <v>14</v>
      </c>
      <c r="E14" s="148"/>
      <c r="F14" s="148"/>
      <c r="G14" s="148"/>
      <c r="H14" s="148"/>
      <c r="I14" s="96">
        <f>SUM('1. závod'!S$6:S$35)</f>
        <v>16660</v>
      </c>
      <c r="J14" s="24">
        <f t="shared" si="0"/>
        <v>1190</v>
      </c>
      <c r="K14" s="96">
        <f>SUM('2. závod'!S$6:S$35)</f>
        <v>57520</v>
      </c>
      <c r="L14" s="24">
        <f t="shared" si="1"/>
        <v>4108.571428571428</v>
      </c>
      <c r="M14" s="96">
        <f t="shared" si="2"/>
        <v>74180</v>
      </c>
      <c r="N14" s="24">
        <f t="shared" si="3"/>
        <v>2649.285714285714</v>
      </c>
    </row>
    <row r="15" spans="1:14" ht="15.75">
      <c r="A15" s="27" t="s">
        <v>84</v>
      </c>
      <c r="B15" s="21">
        <f t="shared" si="4"/>
        <v>24</v>
      </c>
      <c r="C15" s="52">
        <f>IF(ISBLANK($A15),"",COUNTA('1. závod'!X$6:X$35))</f>
        <v>14</v>
      </c>
      <c r="D15" s="95">
        <f>IF(ISBLANK($A15),"",COUNTA('2. závod'!X$6:X$35))</f>
        <v>14</v>
      </c>
      <c r="E15" s="148"/>
      <c r="F15" s="148"/>
      <c r="G15" s="148"/>
      <c r="H15" s="148"/>
      <c r="I15" s="96">
        <f>SUM('1. závod'!X$6:X$35)</f>
        <v>39860</v>
      </c>
      <c r="J15" s="24">
        <f t="shared" si="0"/>
        <v>2847.1428571428573</v>
      </c>
      <c r="K15" s="96">
        <f>SUM('2. závod'!X$6:X$35)</f>
        <v>42560</v>
      </c>
      <c r="L15" s="24">
        <f t="shared" si="1"/>
        <v>3040</v>
      </c>
      <c r="M15" s="96">
        <f t="shared" si="2"/>
        <v>82420</v>
      </c>
      <c r="N15" s="24">
        <f t="shared" si="3"/>
        <v>2943.5714285714284</v>
      </c>
    </row>
    <row r="16" spans="1:14" ht="15.75">
      <c r="A16" s="27" t="s">
        <v>85</v>
      </c>
      <c r="B16" s="21">
        <f t="shared" si="4"/>
        <v>29</v>
      </c>
      <c r="C16" s="52">
        <f>IF(ISBLANK($A16),"",COUNTA('1. závod'!AC$6:AC$35))</f>
        <v>14</v>
      </c>
      <c r="D16" s="95">
        <f>IF(ISBLANK($A16),"",COUNTA('2. závod'!AC$6:AC$35))</f>
        <v>14</v>
      </c>
      <c r="E16" s="148"/>
      <c r="F16" s="148"/>
      <c r="G16" s="148"/>
      <c r="H16" s="148"/>
      <c r="I16" s="96">
        <f>SUM('1. závod'!AC$6:AC$35)</f>
        <v>15000</v>
      </c>
      <c r="J16" s="24">
        <f t="shared" si="0"/>
        <v>1071.4285714285713</v>
      </c>
      <c r="K16" s="96">
        <f>SUM('2. závod'!AC$6:AC$35)</f>
        <v>30180</v>
      </c>
      <c r="L16" s="24">
        <f t="shared" si="1"/>
        <v>2155.714285714286</v>
      </c>
      <c r="M16" s="96">
        <f t="shared" si="2"/>
        <v>45180</v>
      </c>
      <c r="N16" s="24">
        <f t="shared" si="3"/>
        <v>1613.5714285714287</v>
      </c>
    </row>
    <row r="17" spans="1:14" ht="15.75">
      <c r="A17" s="27" t="s">
        <v>43</v>
      </c>
      <c r="B17" s="21">
        <f t="shared" si="4"/>
        <v>34</v>
      </c>
      <c r="C17" s="52">
        <f>IF(ISBLANK($A17),"",COUNTA('1. závod'!AH$6:AH$35))</f>
        <v>14</v>
      </c>
      <c r="D17" s="95">
        <f>IF(ISBLANK($A17),"",COUNTA('2. závod'!AH$6:AH$35))</f>
        <v>14</v>
      </c>
      <c r="E17" s="148"/>
      <c r="F17" s="148"/>
      <c r="G17" s="148"/>
      <c r="H17" s="148"/>
      <c r="I17" s="96">
        <f>SUM('1. závod'!AH$6:AH$35)</f>
        <v>13180</v>
      </c>
      <c r="J17" s="24">
        <f t="shared" si="0"/>
        <v>941.4285714285714</v>
      </c>
      <c r="K17" s="96">
        <f>SUM('2. závod'!AH$6:AH$35)</f>
        <v>33080</v>
      </c>
      <c r="L17" s="24">
        <f t="shared" si="1"/>
        <v>2362.8571428571427</v>
      </c>
      <c r="M17" s="96">
        <f t="shared" si="2"/>
        <v>46260</v>
      </c>
      <c r="N17" s="24">
        <f t="shared" si="3"/>
        <v>1652.142857142857</v>
      </c>
    </row>
    <row r="18" spans="1:14" ht="15.75">
      <c r="A18" s="27" t="s">
        <v>64</v>
      </c>
      <c r="B18" s="21">
        <f t="shared" si="4"/>
        <v>39</v>
      </c>
      <c r="C18" s="52">
        <f>IF(ISBLANK($A18),"",COUNTA('1. závod'!AM$6:AM$35))</f>
        <v>14</v>
      </c>
      <c r="D18" s="95">
        <f>IF(ISBLANK($A18),"",COUNTA('2. závod'!AM$6:AM$35))</f>
        <v>14</v>
      </c>
      <c r="E18" s="148"/>
      <c r="F18" s="148"/>
      <c r="G18" s="148"/>
      <c r="H18" s="148"/>
      <c r="I18" s="96">
        <f>SUM('1. závod'!AM$6:AM$35)</f>
        <v>25160</v>
      </c>
      <c r="J18" s="24">
        <f t="shared" si="0"/>
        <v>1797.142857142857</v>
      </c>
      <c r="K18" s="96">
        <f>SUM('2. závod'!AM$6:AM$35)</f>
        <v>52640</v>
      </c>
      <c r="L18" s="24">
        <f t="shared" si="1"/>
        <v>3760</v>
      </c>
      <c r="M18" s="96">
        <f t="shared" si="2"/>
        <v>77800</v>
      </c>
      <c r="N18" s="24">
        <f t="shared" si="3"/>
        <v>2778.5714285714284</v>
      </c>
    </row>
    <row r="19" spans="1:14" ht="15.75">
      <c r="A19" s="27" t="s">
        <v>86</v>
      </c>
      <c r="B19" s="21">
        <f t="shared" si="4"/>
        <v>44</v>
      </c>
      <c r="C19" s="52">
        <f>IF(ISBLANK($A19),"",COUNTA('1. závod'!AR$6:AR$35))</f>
        <v>0</v>
      </c>
      <c r="D19" s="95">
        <f>IF(ISBLANK($A19),"",COUNTA('2. závod'!AR$6:AR$35))</f>
        <v>0</v>
      </c>
      <c r="E19" s="148"/>
      <c r="F19" s="148"/>
      <c r="G19" s="148"/>
      <c r="H19" s="148"/>
      <c r="I19" s="96">
        <f>SUM('1. závod'!AR$6:AR$35)</f>
        <v>0</v>
      </c>
      <c r="J19" s="24">
        <f t="shared" si="0"/>
      </c>
      <c r="K19" s="96">
        <f>SUM('2. závod'!AR$6:AR$35)</f>
        <v>0</v>
      </c>
      <c r="L19" s="24">
        <f t="shared" si="1"/>
      </c>
      <c r="M19" s="96">
        <f aca="true" t="shared" si="5" ref="M19:M25">SUM(I19,K19)</f>
        <v>0</v>
      </c>
      <c r="N19" s="24">
        <f t="shared" si="3"/>
      </c>
    </row>
    <row r="20" spans="1:14" ht="15.75">
      <c r="A20" s="27" t="s">
        <v>87</v>
      </c>
      <c r="B20" s="21">
        <f t="shared" si="4"/>
        <v>49</v>
      </c>
      <c r="C20" s="52">
        <f>IF(ISBLANK($A20),"",COUNTA('1. závod'!AW$6:AW$35))</f>
        <v>0</v>
      </c>
      <c r="D20" s="95">
        <f>IF(ISBLANK($A20),"",COUNTA('2. závod'!AW$6:AW$35))</f>
        <v>0</v>
      </c>
      <c r="E20" s="148"/>
      <c r="F20" s="148"/>
      <c r="G20" s="148"/>
      <c r="H20" s="148"/>
      <c r="I20" s="96">
        <f>SUM('1. závod'!AW$6:AW$35)</f>
        <v>0</v>
      </c>
      <c r="J20" s="24">
        <f t="shared" si="0"/>
      </c>
      <c r="K20" s="96">
        <f>SUM('2. závod'!AW$6:AW$35)</f>
        <v>0</v>
      </c>
      <c r="L20" s="24">
        <f t="shared" si="1"/>
      </c>
      <c r="M20" s="96">
        <f t="shared" si="5"/>
        <v>0</v>
      </c>
      <c r="N20" s="24">
        <f t="shared" si="3"/>
      </c>
    </row>
    <row r="21" spans="1:14" ht="15.75">
      <c r="A21" s="27" t="s">
        <v>88</v>
      </c>
      <c r="B21" s="21">
        <f t="shared" si="4"/>
        <v>54</v>
      </c>
      <c r="C21" s="52">
        <f>IF(ISBLANK($A21),"",COUNTA('1. závod'!BB$6:BB$35))</f>
        <v>0</v>
      </c>
      <c r="D21" s="95">
        <f>IF(ISBLANK($A21),"",COUNTA('2. závod'!BB$6:BB$35))</f>
        <v>0</v>
      </c>
      <c r="E21" s="148"/>
      <c r="F21" s="148"/>
      <c r="G21" s="148"/>
      <c r="H21" s="148"/>
      <c r="I21" s="96">
        <f>SUM('1. závod'!BB$6:BB$35)</f>
        <v>0</v>
      </c>
      <c r="J21" s="24">
        <f t="shared" si="0"/>
      </c>
      <c r="K21" s="96">
        <f>SUM('2. závod'!BB$6:BB$35)</f>
        <v>0</v>
      </c>
      <c r="L21" s="24">
        <f t="shared" si="1"/>
      </c>
      <c r="M21" s="96">
        <f t="shared" si="5"/>
        <v>0</v>
      </c>
      <c r="N21" s="24">
        <f t="shared" si="3"/>
      </c>
    </row>
    <row r="22" spans="1:14" ht="15.75">
      <c r="A22" s="27" t="s">
        <v>89</v>
      </c>
      <c r="B22" s="21">
        <f t="shared" si="4"/>
        <v>59</v>
      </c>
      <c r="C22" s="52">
        <f>IF(ISBLANK($A22),"",COUNTA('1. závod'!BG$6:BG$35))</f>
        <v>0</v>
      </c>
      <c r="D22" s="95">
        <f>IF(ISBLANK($A22),"",COUNTA('2. závod'!BG$6:BG$35))</f>
        <v>0</v>
      </c>
      <c r="E22" s="148"/>
      <c r="F22" s="148"/>
      <c r="G22" s="148"/>
      <c r="H22" s="148"/>
      <c r="I22" s="96">
        <f>SUM('1. závod'!BG$6:BG$35)</f>
        <v>0</v>
      </c>
      <c r="J22" s="24">
        <f t="shared" si="0"/>
      </c>
      <c r="K22" s="96">
        <f>SUM('2. závod'!BG$6:BG$35)</f>
        <v>0</v>
      </c>
      <c r="L22" s="24">
        <f t="shared" si="1"/>
      </c>
      <c r="M22" s="96">
        <f t="shared" si="5"/>
        <v>0</v>
      </c>
      <c r="N22" s="24">
        <f t="shared" si="3"/>
      </c>
    </row>
    <row r="23" spans="1:14" ht="15.75">
      <c r="A23" s="27" t="s">
        <v>90</v>
      </c>
      <c r="B23" s="21">
        <f t="shared" si="4"/>
        <v>64</v>
      </c>
      <c r="C23" s="52">
        <f>IF(ISBLANK($A23),"",COUNTA('1. závod'!BL$6:BL$35))</f>
        <v>0</v>
      </c>
      <c r="D23" s="95">
        <f>IF(ISBLANK($A23),"",COUNTA('2. závod'!BL$6:BL$35))</f>
        <v>0</v>
      </c>
      <c r="E23" s="148"/>
      <c r="F23" s="148"/>
      <c r="G23" s="148"/>
      <c r="H23" s="148"/>
      <c r="I23" s="96">
        <f>SUM('1. závod'!BL$6:BL$35)</f>
        <v>0</v>
      </c>
      <c r="J23" s="24">
        <f t="shared" si="0"/>
      </c>
      <c r="K23" s="96">
        <f>SUM('2. závod'!BL$6:BL$35)</f>
        <v>0</v>
      </c>
      <c r="L23" s="24">
        <f t="shared" si="1"/>
      </c>
      <c r="M23" s="96">
        <f t="shared" si="5"/>
        <v>0</v>
      </c>
      <c r="N23" s="24">
        <f t="shared" si="3"/>
      </c>
    </row>
    <row r="24" spans="1:14" ht="15.75">
      <c r="A24" s="27" t="s">
        <v>91</v>
      </c>
      <c r="B24" s="21">
        <f t="shared" si="4"/>
        <v>69</v>
      </c>
      <c r="C24" s="52">
        <f>IF(ISBLANK($A24),"",COUNTA('1. závod'!BQ$6:BQ$35))</f>
        <v>0</v>
      </c>
      <c r="D24" s="95">
        <f>IF(ISBLANK($A24),"",COUNTA('2. závod'!BQ$6:BQ$35))</f>
        <v>0</v>
      </c>
      <c r="E24" s="148"/>
      <c r="F24" s="148"/>
      <c r="G24" s="148"/>
      <c r="H24" s="148"/>
      <c r="I24" s="96">
        <f>SUM('1. závod'!BQ$6:BQ$35)</f>
        <v>0</v>
      </c>
      <c r="J24" s="24">
        <f t="shared" si="0"/>
      </c>
      <c r="K24" s="96">
        <f>SUM('2. závod'!BQ$6:BQ$35)</f>
        <v>0</v>
      </c>
      <c r="L24" s="24">
        <f t="shared" si="1"/>
      </c>
      <c r="M24" s="96">
        <f t="shared" si="5"/>
        <v>0</v>
      </c>
      <c r="N24" s="24">
        <f t="shared" si="3"/>
      </c>
    </row>
    <row r="25" spans="1:14" ht="15.75">
      <c r="A25" s="27" t="s">
        <v>92</v>
      </c>
      <c r="B25" s="21">
        <f t="shared" si="4"/>
        <v>74</v>
      </c>
      <c r="C25" s="52">
        <f>IF(ISBLANK($A25),"",COUNTA('1. závod'!BV$6:BV$35))</f>
        <v>0</v>
      </c>
      <c r="D25" s="95">
        <f>IF(ISBLANK($A25),"",COUNTA('2. závod'!BV$6:BV$35))</f>
        <v>0</v>
      </c>
      <c r="E25" s="148"/>
      <c r="F25" s="148"/>
      <c r="G25" s="148"/>
      <c r="H25" s="148"/>
      <c r="I25" s="96">
        <f>SUM('1. závod'!BV$6:BV$35)</f>
        <v>0</v>
      </c>
      <c r="J25" s="24">
        <f t="shared" si="0"/>
      </c>
      <c r="K25" s="96">
        <f>SUM('2. závod'!BV$6:BV$35)</f>
        <v>0</v>
      </c>
      <c r="L25" s="24">
        <f t="shared" si="1"/>
      </c>
      <c r="M25" s="96">
        <f t="shared" si="5"/>
        <v>0</v>
      </c>
      <c r="N25" s="24">
        <f t="shared" si="3"/>
      </c>
    </row>
    <row r="26" spans="1:14" ht="15.75">
      <c r="A26" s="106"/>
      <c r="B26" s="31"/>
      <c r="C26" s="106"/>
      <c r="D26" s="154" t="s">
        <v>35</v>
      </c>
      <c r="E26" s="154"/>
      <c r="F26" s="154"/>
      <c r="G26" s="154"/>
      <c r="H26" s="107"/>
      <c r="I26" s="97">
        <f>MAX('1. závod'!$D$6:$BV$35)</f>
        <v>10540</v>
      </c>
      <c r="J26" s="32"/>
      <c r="K26" s="97">
        <f>MAX('2. závod'!$D$6:$BV$35)</f>
        <v>14080</v>
      </c>
      <c r="L26" s="32"/>
      <c r="M26" s="97">
        <f>MAX(I26,K26)</f>
        <v>14080</v>
      </c>
      <c r="N26" s="32"/>
    </row>
    <row r="27" spans="9:14" ht="12.75">
      <c r="I27" s="108"/>
      <c r="J27" s="108"/>
      <c r="K27" s="108"/>
      <c r="L27" s="108"/>
      <c r="M27" s="108"/>
      <c r="N27" s="108"/>
    </row>
    <row r="28" spans="5:14" ht="12.75">
      <c r="E28" s="14" t="s">
        <v>48</v>
      </c>
      <c r="I28" s="14">
        <f>COUNTIF('Výsledková listina'!$D:$D,"m")</f>
        <v>104</v>
      </c>
      <c r="J28" s="108"/>
      <c r="K28" s="108"/>
      <c r="L28" s="108"/>
      <c r="M28" s="108"/>
      <c r="N28" s="108"/>
    </row>
    <row r="29" spans="5:14" ht="12.75">
      <c r="E29" s="14" t="s">
        <v>49</v>
      </c>
      <c r="I29" s="14">
        <f>COUNTIF('Výsledková listina'!$D:$D,"J")+COUNTIF('Výsledková listina'!$D:$D,"jž")</f>
        <v>8</v>
      </c>
      <c r="J29" s="108"/>
      <c r="K29" s="108"/>
      <c r="L29" s="108"/>
      <c r="M29" s="108"/>
      <c r="N29" s="108"/>
    </row>
    <row r="30" spans="5:14" ht="12.75">
      <c r="E30" s="14" t="s">
        <v>50</v>
      </c>
      <c r="I30" s="14">
        <f>COUNTIF('Výsledková listina'!$D:$D,"KŽ")+COUNTIF('Výsledková listina'!$D:$D,"k")</f>
        <v>0</v>
      </c>
      <c r="J30" s="108"/>
      <c r="K30" s="108"/>
      <c r="L30" s="108"/>
      <c r="M30" s="108"/>
      <c r="N30" s="108"/>
    </row>
    <row r="31" spans="5:14" ht="12.75">
      <c r="E31" s="14" t="s">
        <v>51</v>
      </c>
      <c r="I31" s="14">
        <f>COUNTIF('Výsledková listina'!$D:$D,"Ž")+COUNTIF('Výsledková listina'!$D:$D,"JŽ")+COUNTIF('Výsledková listina'!$D:$D,"KŽ")</f>
        <v>2</v>
      </c>
      <c r="J31" s="108"/>
      <c r="K31" s="108"/>
      <c r="L31" s="108"/>
      <c r="M31" s="108"/>
      <c r="N31" s="108"/>
    </row>
    <row r="32" spans="5:14" ht="12.75">
      <c r="E32" s="14" t="s">
        <v>52</v>
      </c>
      <c r="I32" s="14">
        <f>COUNTIF('Výsledková listina'!$D:$D,"H")</f>
        <v>0</v>
      </c>
      <c r="J32" s="108"/>
      <c r="K32" s="108"/>
      <c r="L32" s="108"/>
      <c r="M32" s="108"/>
      <c r="N32" s="108"/>
    </row>
    <row r="33" spans="1:14" ht="15" customHeigh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</row>
    <row r="34" spans="1:14" s="28" customFormat="1" ht="30" customHeight="1">
      <c r="A34" s="149" t="s">
        <v>103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</row>
    <row r="35" spans="1:14" s="28" customFormat="1" ht="12.75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</row>
    <row r="36" spans="1:14" s="28" customFormat="1" ht="12.75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</row>
    <row r="37" spans="1:14" s="28" customFormat="1" ht="12.75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</row>
    <row r="38" spans="1:14" s="28" customFormat="1" ht="12.75" customHeight="1">
      <c r="A38" s="151" t="s">
        <v>83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</row>
    <row r="39" spans="1:14" s="28" customFormat="1" ht="12.7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</row>
    <row r="40" spans="1:14" s="28" customFormat="1" ht="12.75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</row>
    <row r="41" spans="1:14" s="28" customFormat="1" ht="12.75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</row>
    <row r="42" spans="1:8" s="28" customFormat="1" ht="12.75">
      <c r="A42" s="111" t="s">
        <v>65</v>
      </c>
      <c r="B42" s="13"/>
      <c r="C42" s="13"/>
      <c r="D42" s="13"/>
      <c r="E42" s="13"/>
      <c r="F42" s="13"/>
      <c r="G42" s="13"/>
      <c r="H42" s="13"/>
    </row>
    <row r="43" spans="1:8" s="28" customFormat="1" ht="12.75">
      <c r="A43" s="112" t="s">
        <v>66</v>
      </c>
      <c r="B43" s="13"/>
      <c r="C43" s="13"/>
      <c r="D43" s="13"/>
      <c r="E43" s="13"/>
      <c r="F43" s="13"/>
      <c r="G43" s="13"/>
      <c r="H43" s="13"/>
    </row>
    <row r="44" spans="1:8" s="28" customFormat="1" ht="12.75">
      <c r="A44" s="13" t="s">
        <v>82</v>
      </c>
      <c r="B44" s="13"/>
      <c r="C44" s="13"/>
      <c r="D44" s="13"/>
      <c r="E44" s="13"/>
      <c r="F44" s="13"/>
      <c r="G44" s="13"/>
      <c r="H44" s="13"/>
    </row>
    <row r="45" spans="1:8" s="28" customFormat="1" ht="12.75">
      <c r="A45" s="13" t="s">
        <v>67</v>
      </c>
      <c r="B45" s="13"/>
      <c r="C45" s="13"/>
      <c r="D45" s="13"/>
      <c r="E45" s="13"/>
      <c r="F45" s="13"/>
      <c r="G45" s="13"/>
      <c r="H45" s="13"/>
    </row>
    <row r="46" spans="1:8" s="28" customFormat="1" ht="18" customHeight="1">
      <c r="A46" s="112" t="s">
        <v>68</v>
      </c>
      <c r="B46" s="13"/>
      <c r="C46" s="13"/>
      <c r="D46" s="13"/>
      <c r="E46" s="13"/>
      <c r="F46" s="13"/>
      <c r="G46" s="13"/>
      <c r="H46" s="13"/>
    </row>
    <row r="47" spans="1:8" s="28" customFormat="1" ht="12.75">
      <c r="A47" s="13" t="s">
        <v>69</v>
      </c>
      <c r="B47" s="13"/>
      <c r="C47" s="13"/>
      <c r="D47" s="13"/>
      <c r="E47" s="13"/>
      <c r="F47" s="13"/>
      <c r="G47" s="13"/>
      <c r="H47" s="13"/>
    </row>
    <row r="48" spans="1:8" s="28" customFormat="1" ht="12.75">
      <c r="A48" s="117" t="s">
        <v>70</v>
      </c>
      <c r="B48" s="13"/>
      <c r="C48" s="13"/>
      <c r="D48" s="13"/>
      <c r="E48" s="13"/>
      <c r="F48" s="13"/>
      <c r="G48" s="13"/>
      <c r="H48" s="13"/>
    </row>
    <row r="49" spans="1:8" s="28" customFormat="1" ht="12.75">
      <c r="A49" s="117" t="s">
        <v>71</v>
      </c>
      <c r="B49" s="13"/>
      <c r="C49" s="13"/>
      <c r="D49" s="13"/>
      <c r="E49" s="13"/>
      <c r="F49" s="13"/>
      <c r="G49" s="13"/>
      <c r="H49" s="13"/>
    </row>
    <row r="50" spans="1:8" s="28" customFormat="1" ht="12.75">
      <c r="A50" s="117" t="s">
        <v>72</v>
      </c>
      <c r="B50" s="13"/>
      <c r="C50" s="13"/>
      <c r="D50" s="13"/>
      <c r="E50" s="13"/>
      <c r="F50" s="13"/>
      <c r="G50" s="13"/>
      <c r="H50" s="13"/>
    </row>
    <row r="51" spans="1:8" s="118" customFormat="1" ht="12.75">
      <c r="A51" s="112" t="s">
        <v>73</v>
      </c>
      <c r="B51" s="112"/>
      <c r="C51" s="112"/>
      <c r="D51" s="112"/>
      <c r="E51" s="112"/>
      <c r="F51" s="112"/>
      <c r="G51" s="112"/>
      <c r="H51" s="112"/>
    </row>
    <row r="52" spans="1:8" s="28" customFormat="1" ht="12.75">
      <c r="A52" s="13" t="s">
        <v>74</v>
      </c>
      <c r="B52" s="13"/>
      <c r="C52" s="13"/>
      <c r="D52" s="13"/>
      <c r="E52" s="13"/>
      <c r="F52" s="13"/>
      <c r="G52" s="13"/>
      <c r="H52" s="13"/>
    </row>
    <row r="53" spans="1:8" s="28" customFormat="1" ht="18.75" customHeight="1">
      <c r="A53" s="112" t="s">
        <v>75</v>
      </c>
      <c r="B53" s="13"/>
      <c r="C53" s="13"/>
      <c r="D53" s="13"/>
      <c r="E53" s="13"/>
      <c r="F53" s="13"/>
      <c r="G53" s="13"/>
      <c r="H53" s="13"/>
    </row>
    <row r="54" spans="1:8" s="28" customFormat="1" ht="12.75">
      <c r="A54" s="13" t="s">
        <v>69</v>
      </c>
      <c r="B54" s="13"/>
      <c r="C54" s="13"/>
      <c r="D54" s="13"/>
      <c r="E54" s="13"/>
      <c r="F54" s="13"/>
      <c r="G54" s="13"/>
      <c r="H54" s="13"/>
    </row>
    <row r="55" spans="1:8" s="28" customFormat="1" ht="12.75">
      <c r="A55" s="119" t="s">
        <v>76</v>
      </c>
      <c r="B55" s="13"/>
      <c r="C55" s="13"/>
      <c r="D55" s="13"/>
      <c r="E55" s="13"/>
      <c r="F55" s="13"/>
      <c r="G55" s="13"/>
      <c r="H55" s="13"/>
    </row>
    <row r="56" spans="1:8" s="28" customFormat="1" ht="12.75">
      <c r="A56" s="13" t="s">
        <v>78</v>
      </c>
      <c r="B56" s="13"/>
      <c r="C56" s="13"/>
      <c r="D56" s="13"/>
      <c r="E56" s="13"/>
      <c r="F56" s="13"/>
      <c r="G56" s="13"/>
      <c r="H56" s="13"/>
    </row>
    <row r="57" spans="1:8" s="28" customFormat="1" ht="12.75">
      <c r="A57" s="13" t="s">
        <v>77</v>
      </c>
      <c r="B57" s="13"/>
      <c r="C57" s="13"/>
      <c r="D57" s="13"/>
      <c r="E57" s="13"/>
      <c r="F57" s="13"/>
      <c r="G57" s="13"/>
      <c r="H57" s="13"/>
    </row>
    <row r="58" spans="1:8" s="121" customFormat="1" ht="11.25" customHeight="1">
      <c r="A58" s="120" t="s">
        <v>81</v>
      </c>
      <c r="B58" s="120"/>
      <c r="C58" s="120"/>
      <c r="D58" s="120"/>
      <c r="E58" s="120"/>
      <c r="F58" s="120"/>
      <c r="G58" s="120"/>
      <c r="H58" s="120"/>
    </row>
    <row r="59" ht="20.25" customHeight="1">
      <c r="A59" s="124" t="s">
        <v>79</v>
      </c>
    </row>
    <row r="60" ht="12.75">
      <c r="A60" s="14" t="s">
        <v>93</v>
      </c>
    </row>
    <row r="61" spans="1:8" s="127" customFormat="1" ht="12.75">
      <c r="A61" s="124" t="s">
        <v>100</v>
      </c>
      <c r="B61" s="126"/>
      <c r="C61" s="126"/>
      <c r="D61" s="126"/>
      <c r="E61" s="126"/>
      <c r="F61" s="126"/>
      <c r="G61" s="126"/>
      <c r="H61" s="126"/>
    </row>
    <row r="62" spans="1:8" s="128" customFormat="1" ht="12.75">
      <c r="A62" s="124" t="s">
        <v>101</v>
      </c>
      <c r="B62" s="124"/>
      <c r="C62" s="124"/>
      <c r="D62" s="124"/>
      <c r="E62" s="124"/>
      <c r="F62" s="124"/>
      <c r="G62" s="124"/>
      <c r="H62" s="124"/>
    </row>
    <row r="63" spans="1:8" s="128" customFormat="1" ht="12.75">
      <c r="A63" s="124" t="s">
        <v>102</v>
      </c>
      <c r="B63" s="124"/>
      <c r="C63" s="124"/>
      <c r="D63" s="124"/>
      <c r="E63" s="124"/>
      <c r="F63" s="124"/>
      <c r="G63" s="124"/>
      <c r="H63" s="124"/>
    </row>
    <row r="64" ht="12.75">
      <c r="A64" s="14" t="s">
        <v>80</v>
      </c>
    </row>
    <row r="65" ht="20.25" customHeight="1">
      <c r="A65" s="124" t="s">
        <v>99</v>
      </c>
    </row>
    <row r="66" ht="12.75">
      <c r="A66" s="14" t="s">
        <v>94</v>
      </c>
    </row>
    <row r="67" ht="12.75">
      <c r="A67" s="125" t="s">
        <v>95</v>
      </c>
    </row>
    <row r="68" ht="12.75">
      <c r="A68" s="125" t="s">
        <v>96</v>
      </c>
    </row>
    <row r="69" ht="20.25" customHeight="1">
      <c r="A69" s="124" t="s">
        <v>98</v>
      </c>
    </row>
    <row r="70" ht="12.75">
      <c r="A70" s="14" t="s">
        <v>97</v>
      </c>
    </row>
    <row r="71" spans="1:8" s="28" customFormat="1" ht="12.75">
      <c r="A71" s="13"/>
      <c r="B71" s="13"/>
      <c r="C71" s="13"/>
      <c r="D71" s="13"/>
      <c r="E71" s="13"/>
      <c r="F71" s="13"/>
      <c r="G71" s="13"/>
      <c r="H71" s="13"/>
    </row>
    <row r="72" spans="1:8" s="28" customFormat="1" ht="12.75">
      <c r="A72" s="13"/>
      <c r="B72" s="13"/>
      <c r="C72" s="13"/>
      <c r="D72" s="13"/>
      <c r="E72" s="13"/>
      <c r="F72" s="13"/>
      <c r="G72" s="13"/>
      <c r="H72" s="13"/>
    </row>
    <row r="73" spans="1:8" s="28" customFormat="1" ht="12.75">
      <c r="A73" s="13"/>
      <c r="B73" s="13"/>
      <c r="C73" s="13"/>
      <c r="D73" s="13"/>
      <c r="E73" s="13"/>
      <c r="F73" s="13"/>
      <c r="G73" s="13"/>
      <c r="H73" s="13"/>
    </row>
  </sheetData>
  <sheetProtection formatCells="0" formatColumns="0" formatRows="0" insertColumns="0" insertRows="0" deleteColumns="0" deleteRows="0" selectLockedCells="1" sort="0" autoFilter="0"/>
  <mergeCells count="39">
    <mergeCell ref="C6:D6"/>
    <mergeCell ref="M8:N8"/>
    <mergeCell ref="C7:E7"/>
    <mergeCell ref="C8:D8"/>
    <mergeCell ref="E8:H9"/>
    <mergeCell ref="I8:J8"/>
    <mergeCell ref="K8:L8"/>
    <mergeCell ref="A1:N1"/>
    <mergeCell ref="C2:D2"/>
    <mergeCell ref="C3:D3"/>
    <mergeCell ref="C5:D5"/>
    <mergeCell ref="A10:B10"/>
    <mergeCell ref="A8:A9"/>
    <mergeCell ref="B8:B9"/>
    <mergeCell ref="A34:N34"/>
    <mergeCell ref="D26:G26"/>
    <mergeCell ref="E11:H11"/>
    <mergeCell ref="E12:H12"/>
    <mergeCell ref="E13:H13"/>
    <mergeCell ref="E14:H14"/>
    <mergeCell ref="E10:H10"/>
    <mergeCell ref="A40:N40"/>
    <mergeCell ref="A41:N41"/>
    <mergeCell ref="A33:N33"/>
    <mergeCell ref="A37:N37"/>
    <mergeCell ref="A38:N38"/>
    <mergeCell ref="A35:N35"/>
    <mergeCell ref="A36:N36"/>
    <mergeCell ref="E15:H15"/>
    <mergeCell ref="E16:H16"/>
    <mergeCell ref="E17:H17"/>
    <mergeCell ref="E18:H18"/>
    <mergeCell ref="E23:H23"/>
    <mergeCell ref="E24:H24"/>
    <mergeCell ref="E25:H25"/>
    <mergeCell ref="E19:H19"/>
    <mergeCell ref="E20:H20"/>
    <mergeCell ref="E21:H21"/>
    <mergeCell ref="E22:H22"/>
  </mergeCell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600" verticalDpi="600" orientation="portrait" paperSize="9" scale="86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T122"/>
  <sheetViews>
    <sheetView showGridLines="0" tabSelected="1" view="pageBreakPreview" zoomScaleSheetLayoutView="100" workbookViewId="0" topLeftCell="A6">
      <pane xSplit="8" ySplit="3" topLeftCell="I51" activePane="bottomRight" state="frozen"/>
      <selection pane="topLeft" activeCell="A6" sqref="A6"/>
      <selection pane="topRight" activeCell="I6" sqref="I6"/>
      <selection pane="bottomLeft" activeCell="A9" sqref="A9"/>
      <selection pane="bottomRight" activeCell="A110" sqref="A110:T110"/>
    </sheetView>
  </sheetViews>
  <sheetFormatPr defaultColWidth="9.00390625" defaultRowHeight="12.75" outlineLevelCol="1"/>
  <cols>
    <col min="1" max="1" width="5.125" style="51" customWidth="1"/>
    <col min="2" max="2" width="10.375" style="51" customWidth="1"/>
    <col min="3" max="3" width="34.375" style="51" customWidth="1"/>
    <col min="4" max="4" width="7.75390625" style="51" customWidth="1"/>
    <col min="5" max="5" width="17.125" style="51" customWidth="1"/>
    <col min="6" max="7" width="5.125" style="34" hidden="1" customWidth="1"/>
    <col min="8" max="8" width="9.125" style="35" hidden="1" customWidth="1"/>
    <col min="9" max="9" width="3.625" style="34" customWidth="1"/>
    <col min="10" max="10" width="3.875" style="34" customWidth="1"/>
    <col min="11" max="11" width="6.00390625" style="43" bestFit="1" customWidth="1"/>
    <col min="12" max="12" width="5.875" style="34" bestFit="1" customWidth="1"/>
    <col min="13" max="13" width="3.625" style="34" customWidth="1" outlineLevel="1"/>
    <col min="14" max="14" width="3.75390625" style="34" customWidth="1" outlineLevel="1"/>
    <col min="15" max="15" width="6.00390625" style="43" bestFit="1" customWidth="1" outlineLevel="1"/>
    <col min="16" max="16" width="6.75390625" style="34" customWidth="1" outlineLevel="1"/>
    <col min="17" max="17" width="4.375" style="34" customWidth="1" outlineLevel="1"/>
    <col min="18" max="18" width="7.00390625" style="43" bestFit="1" customWidth="1"/>
    <col min="19" max="19" width="5.625" style="34" bestFit="1" customWidth="1"/>
    <col min="20" max="20" width="8.25390625" style="34" customWidth="1"/>
    <col min="21" max="16384" width="9.125" style="34" customWidth="1"/>
  </cols>
  <sheetData>
    <row r="1" spans="1:20" ht="18">
      <c r="A1" s="171" t="s">
        <v>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s="36" customFormat="1" ht="15">
      <c r="A2" s="185" t="str">
        <f>CONCATENATE("Místo konání: ",'Základní list'!E2)</f>
        <v>Místo konání: </v>
      </c>
      <c r="B2" s="185"/>
      <c r="C2" s="185"/>
      <c r="D2" s="185"/>
      <c r="E2" s="185"/>
      <c r="H2" s="38"/>
      <c r="I2" s="37"/>
      <c r="J2" s="37"/>
      <c r="K2" s="37"/>
      <c r="L2" s="37"/>
      <c r="M2" s="38"/>
      <c r="N2" s="38"/>
      <c r="O2" s="184" t="str">
        <f>CONCATENATE("Pořadatel: ",'Základní list'!E5)</f>
        <v>Pořadatel: </v>
      </c>
      <c r="P2" s="184"/>
      <c r="Q2" s="184"/>
      <c r="R2" s="184"/>
      <c r="S2" s="184"/>
      <c r="T2" s="184"/>
    </row>
    <row r="3" spans="1:20" s="36" customFormat="1" ht="15">
      <c r="A3" s="185" t="str">
        <f>CONCATENATE("Druh závodu: ",'Základní list'!E3)</f>
        <v>Druh závodu: </v>
      </c>
      <c r="B3" s="185"/>
      <c r="C3" s="185"/>
      <c r="D3" s="185"/>
      <c r="E3" s="185"/>
      <c r="H3" s="38"/>
      <c r="I3" s="37"/>
      <c r="J3" s="37"/>
      <c r="K3" s="37"/>
      <c r="L3" s="37"/>
      <c r="M3" s="38"/>
      <c r="N3" s="38"/>
      <c r="O3" s="184" t="str">
        <f>CONCATENATE("Hlavní rozhodčí: ",'Základní list'!E6)</f>
        <v>Hlavní rozhodčí: </v>
      </c>
      <c r="P3" s="184"/>
      <c r="Q3" s="184"/>
      <c r="R3" s="184"/>
      <c r="S3" s="184"/>
      <c r="T3" s="184"/>
    </row>
    <row r="4" spans="1:20" s="36" customFormat="1" ht="12.75">
      <c r="A4" s="172" t="str">
        <f>CONCATENATE("Datum konání: ",'Základní list'!D4," - ",'Základní list'!F4)</f>
        <v>Datum konání:  - </v>
      </c>
      <c r="B4" s="172"/>
      <c r="C4" s="172"/>
      <c r="D4" s="172"/>
      <c r="E4" s="172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s="36" customFormat="1" ht="9" customHeight="1" thickBot="1">
      <c r="A5" s="109"/>
      <c r="B5" s="109"/>
      <c r="C5" s="109"/>
      <c r="D5" s="109"/>
      <c r="E5" s="109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s="41" customFormat="1" ht="15.75">
      <c r="A6" s="177" t="s">
        <v>44</v>
      </c>
      <c r="B6" s="180" t="s">
        <v>54</v>
      </c>
      <c r="C6" s="180"/>
      <c r="D6" s="180"/>
      <c r="E6" s="181"/>
      <c r="F6" s="39" t="s">
        <v>14</v>
      </c>
      <c r="G6" s="39" t="s">
        <v>15</v>
      </c>
      <c r="H6" s="40" t="s">
        <v>37</v>
      </c>
      <c r="I6" s="162" t="s">
        <v>40</v>
      </c>
      <c r="J6" s="163"/>
      <c r="K6" s="163"/>
      <c r="L6" s="164"/>
      <c r="M6" s="162" t="s">
        <v>41</v>
      </c>
      <c r="N6" s="163"/>
      <c r="O6" s="163"/>
      <c r="P6" s="164"/>
      <c r="Q6" s="162" t="s">
        <v>33</v>
      </c>
      <c r="R6" s="163"/>
      <c r="S6" s="163"/>
      <c r="T6" s="164"/>
    </row>
    <row r="7" spans="1:20" s="41" customFormat="1" ht="12.75" customHeight="1">
      <c r="A7" s="178"/>
      <c r="B7" s="182"/>
      <c r="C7" s="182"/>
      <c r="D7" s="182"/>
      <c r="E7" s="183"/>
      <c r="F7" s="39"/>
      <c r="G7" s="39"/>
      <c r="H7" s="40"/>
      <c r="I7" s="74" t="s">
        <v>0</v>
      </c>
      <c r="J7" s="89"/>
      <c r="K7" s="165" t="s">
        <v>1</v>
      </c>
      <c r="L7" s="167" t="s">
        <v>46</v>
      </c>
      <c r="M7" s="74" t="str">
        <f>I7</f>
        <v>Sektor</v>
      </c>
      <c r="N7" s="70"/>
      <c r="O7" s="165" t="s">
        <v>1</v>
      </c>
      <c r="P7" s="167" t="s">
        <v>46</v>
      </c>
      <c r="Q7" s="169" t="s">
        <v>59</v>
      </c>
      <c r="R7" s="165" t="s">
        <v>1</v>
      </c>
      <c r="S7" s="165" t="s">
        <v>3</v>
      </c>
      <c r="T7" s="175" t="s">
        <v>2</v>
      </c>
    </row>
    <row r="8" spans="1:20" s="41" customFormat="1" ht="13.5" customHeight="1" thickBot="1">
      <c r="A8" s="179"/>
      <c r="B8" s="72" t="s">
        <v>57</v>
      </c>
      <c r="C8" s="72" t="s">
        <v>24</v>
      </c>
      <c r="D8" s="72" t="s">
        <v>47</v>
      </c>
      <c r="E8" s="73" t="s">
        <v>58</v>
      </c>
      <c r="F8" s="39"/>
      <c r="G8" s="39"/>
      <c r="H8" s="40"/>
      <c r="I8" s="75" t="s">
        <v>5</v>
      </c>
      <c r="J8" s="72" t="s">
        <v>4</v>
      </c>
      <c r="K8" s="166"/>
      <c r="L8" s="168"/>
      <c r="M8" s="75" t="str">
        <f>I8</f>
        <v>sk</v>
      </c>
      <c r="N8" s="72" t="str">
        <f>J8</f>
        <v>čís</v>
      </c>
      <c r="O8" s="166"/>
      <c r="P8" s="168"/>
      <c r="Q8" s="170"/>
      <c r="R8" s="166"/>
      <c r="S8" s="166"/>
      <c r="T8" s="176"/>
    </row>
    <row r="9" spans="1:20" s="41" customFormat="1" ht="25.5" customHeight="1">
      <c r="A9" s="104">
        <v>37</v>
      </c>
      <c r="B9" s="101">
        <v>37</v>
      </c>
      <c r="C9" s="66" t="s">
        <v>127</v>
      </c>
      <c r="D9" s="98" t="s">
        <v>90</v>
      </c>
      <c r="E9" s="110"/>
      <c r="F9" s="42" t="str">
        <f aca="true" t="shared" si="0" ref="F9:F40">CONCATENATE(I9,J9)</f>
        <v>H6</v>
      </c>
      <c r="G9" s="42" t="str">
        <f aca="true" t="shared" si="1" ref="G9:G40">CONCATENATE(M9,N9)</f>
        <v>H9</v>
      </c>
      <c r="H9" s="40">
        <f aca="true" t="shared" si="2" ref="H9:H40">IF(ISBLANK(E9),"",E9)</f>
      </c>
      <c r="I9" s="77" t="s">
        <v>64</v>
      </c>
      <c r="J9" s="67">
        <v>6</v>
      </c>
      <c r="K9" s="68">
        <f>IF($J9="","",INDEX('1. závod'!$A:$BX,$J9+5,INDEX('Základní list'!$B:$B,MATCH($I9,'Základní list'!$A:$A,0),1)))</f>
        <v>8220</v>
      </c>
      <c r="L9" s="65">
        <f>IF($J9="","",INDEX('1. závod'!$A:$BX,$J9+5,INDEX('Základní list'!$B:$B,MATCH($I9,'Základní list'!$A:$A,0),1)+1))</f>
        <v>1</v>
      </c>
      <c r="M9" s="77" t="s">
        <v>64</v>
      </c>
      <c r="N9" s="67">
        <v>9</v>
      </c>
      <c r="O9" s="68">
        <f>IF($N9="","",INDEX('2. závod'!$A:$BX,$N9+5,INDEX('Základní list'!$B:$B,MATCH($M9,'Základní list'!$A:$A,0),1)))</f>
        <v>13060</v>
      </c>
      <c r="P9" s="65">
        <f>IF($N9="","",INDEX('2. závod'!$A:$BX,$N9+5,INDEX('Základní list'!$B:$B,MATCH($M9,'Základní list'!$A:$A,0),1)+1))</f>
        <v>1</v>
      </c>
      <c r="Q9" s="82">
        <f aca="true" t="shared" si="3" ref="Q9:Q40">IF(ISBLANK($A9),"",COUNT(L9,P9))</f>
        <v>2</v>
      </c>
      <c r="R9" s="84">
        <f aca="true" t="shared" si="4" ref="R9:R40">IF(ISBLANK($N9),"",SUM(K9,O9))</f>
        <v>21280</v>
      </c>
      <c r="S9" s="86">
        <f aca="true" t="shared" si="5" ref="S9:S40">IF(ISBLANK($N9),"",SUM(L9,P9))</f>
        <v>2</v>
      </c>
      <c r="T9" s="88">
        <f aca="true" t="shared" si="6" ref="T9:T40">IF(ISBLANK($C9),"",IF(ISTEXT(T8),1,T8+1))</f>
        <v>1</v>
      </c>
    </row>
    <row r="10" spans="1:20" s="41" customFormat="1" ht="25.5" customHeight="1">
      <c r="A10" s="104">
        <v>36</v>
      </c>
      <c r="B10" s="101">
        <v>36</v>
      </c>
      <c r="C10" s="66" t="s">
        <v>190</v>
      </c>
      <c r="D10" s="98" t="s">
        <v>90</v>
      </c>
      <c r="E10" s="110"/>
      <c r="F10" s="42" t="str">
        <f t="shared" si="0"/>
        <v>B12</v>
      </c>
      <c r="G10" s="42" t="str">
        <f t="shared" si="1"/>
        <v>D2</v>
      </c>
      <c r="H10" s="40">
        <f t="shared" si="2"/>
      </c>
      <c r="I10" s="77" t="s">
        <v>61</v>
      </c>
      <c r="J10" s="67">
        <v>12</v>
      </c>
      <c r="K10" s="68">
        <f>IF($J10="","",INDEX('1. závod'!$A:$BX,$J10+5,INDEX('Základní list'!$B:$B,MATCH($I10,'Základní list'!$A:$A,0),1)))</f>
        <v>7260</v>
      </c>
      <c r="L10" s="65">
        <f>IF($J10="","",INDEX('1. závod'!$A:$BX,$J10+5,INDEX('Základní list'!$B:$B,MATCH($I10,'Základní list'!$A:$A,0),1)+1))</f>
        <v>1</v>
      </c>
      <c r="M10" s="77" t="s">
        <v>63</v>
      </c>
      <c r="N10" s="67">
        <v>2</v>
      </c>
      <c r="O10" s="68">
        <f>IF($N10="","",INDEX('2. závod'!$A:$BX,$N10+5,INDEX('Základní list'!$B:$B,MATCH($M10,'Základní list'!$A:$A,0),1)))</f>
        <v>11800</v>
      </c>
      <c r="P10" s="65">
        <f>IF($N10="","",INDEX('2. závod'!$A:$BX,$N10+5,INDEX('Základní list'!$B:$B,MATCH($M10,'Základní list'!$A:$A,0),1)+1))</f>
        <v>1</v>
      </c>
      <c r="Q10" s="82">
        <f t="shared" si="3"/>
        <v>2</v>
      </c>
      <c r="R10" s="84">
        <f t="shared" si="4"/>
        <v>19060</v>
      </c>
      <c r="S10" s="86">
        <f t="shared" si="5"/>
        <v>2</v>
      </c>
      <c r="T10" s="88">
        <f t="shared" si="6"/>
        <v>2</v>
      </c>
    </row>
    <row r="11" spans="1:20" s="41" customFormat="1" ht="25.5" customHeight="1">
      <c r="A11" s="103">
        <v>89</v>
      </c>
      <c r="B11" s="101">
        <v>89</v>
      </c>
      <c r="C11" s="66" t="s">
        <v>202</v>
      </c>
      <c r="D11" s="98" t="s">
        <v>90</v>
      </c>
      <c r="E11" s="110"/>
      <c r="F11" s="42" t="str">
        <f t="shared" si="0"/>
        <v>E2</v>
      </c>
      <c r="G11" s="42" t="str">
        <f t="shared" si="1"/>
        <v>A12</v>
      </c>
      <c r="H11" s="40">
        <f t="shared" si="2"/>
      </c>
      <c r="I11" s="77" t="s">
        <v>84</v>
      </c>
      <c r="J11" s="67">
        <v>2</v>
      </c>
      <c r="K11" s="68">
        <f>IF($J11="","",INDEX('1. závod'!$A:$BX,$J11+5,INDEX('Základní list'!$B:$B,MATCH($I11,'Základní list'!$A:$A,0),1)))</f>
        <v>7440</v>
      </c>
      <c r="L11" s="65">
        <f>IF($J11="","",INDEX('1. závod'!$A:$BX,$J11+5,INDEX('Základní list'!$B:$B,MATCH($I11,'Základní list'!$A:$A,0),1)+1))</f>
        <v>2</v>
      </c>
      <c r="M11" s="77" t="s">
        <v>60</v>
      </c>
      <c r="N11" s="67">
        <v>12</v>
      </c>
      <c r="O11" s="68">
        <f>IF($N11="","",INDEX('2. závod'!$A:$BX,$N11+5,INDEX('Základní list'!$B:$B,MATCH($M11,'Základní list'!$A:$A,0),1)))</f>
        <v>14080</v>
      </c>
      <c r="P11" s="65">
        <f>IF($N11="","",INDEX('2. závod'!$A:$BX,$N11+5,INDEX('Základní list'!$B:$B,MATCH($M11,'Základní list'!$A:$A,0),1)+1))</f>
        <v>1</v>
      </c>
      <c r="Q11" s="82">
        <f t="shared" si="3"/>
        <v>2</v>
      </c>
      <c r="R11" s="84">
        <f t="shared" si="4"/>
        <v>21520</v>
      </c>
      <c r="S11" s="86">
        <f t="shared" si="5"/>
        <v>3</v>
      </c>
      <c r="T11" s="88">
        <f t="shared" si="6"/>
        <v>3</v>
      </c>
    </row>
    <row r="12" spans="1:20" s="41" customFormat="1" ht="25.5" customHeight="1">
      <c r="A12" s="104">
        <v>35</v>
      </c>
      <c r="B12" s="100">
        <v>35</v>
      </c>
      <c r="C12" s="66" t="s">
        <v>194</v>
      </c>
      <c r="D12" s="98" t="s">
        <v>90</v>
      </c>
      <c r="E12" s="110"/>
      <c r="F12" s="42" t="str">
        <f t="shared" si="0"/>
        <v>A3</v>
      </c>
      <c r="G12" s="42" t="str">
        <f t="shared" si="1"/>
        <v>A11</v>
      </c>
      <c r="H12" s="40">
        <f t="shared" si="2"/>
      </c>
      <c r="I12" s="77" t="s">
        <v>60</v>
      </c>
      <c r="J12" s="67">
        <v>3</v>
      </c>
      <c r="K12" s="68">
        <f>IF($J12="","",INDEX('1. závod'!$A:$BX,$J12+5,INDEX('Základní list'!$B:$B,MATCH($I12,'Základní list'!$A:$A,0),1)))</f>
        <v>10540</v>
      </c>
      <c r="L12" s="65">
        <f>IF($J12="","",INDEX('1. závod'!$A:$BX,$J12+5,INDEX('Základní list'!$B:$B,MATCH($I12,'Základní list'!$A:$A,0),1)+1))</f>
        <v>1</v>
      </c>
      <c r="M12" s="77" t="s">
        <v>60</v>
      </c>
      <c r="N12" s="67">
        <v>11</v>
      </c>
      <c r="O12" s="68">
        <f>IF($N12="","",INDEX('2. závod'!$A:$BX,$N12+5,INDEX('Základní list'!$B:$B,MATCH($M12,'Základní list'!$A:$A,0),1)))</f>
        <v>10960</v>
      </c>
      <c r="P12" s="65">
        <f>IF($N12="","",INDEX('2. závod'!$A:$BX,$N12+5,INDEX('Základní list'!$B:$B,MATCH($M12,'Základní list'!$A:$A,0),1)+1))</f>
        <v>2</v>
      </c>
      <c r="Q12" s="82">
        <f t="shared" si="3"/>
        <v>2</v>
      </c>
      <c r="R12" s="84">
        <f t="shared" si="4"/>
        <v>21500</v>
      </c>
      <c r="S12" s="86">
        <f t="shared" si="5"/>
        <v>3</v>
      </c>
      <c r="T12" s="88">
        <f t="shared" si="6"/>
        <v>4</v>
      </c>
    </row>
    <row r="13" spans="1:20" s="41" customFormat="1" ht="25.5" customHeight="1">
      <c r="A13" s="104">
        <v>43</v>
      </c>
      <c r="B13" s="101">
        <v>43</v>
      </c>
      <c r="C13" s="66" t="s">
        <v>133</v>
      </c>
      <c r="D13" s="98" t="s">
        <v>90</v>
      </c>
      <c r="E13" s="110"/>
      <c r="F13" s="42" t="str">
        <f t="shared" si="0"/>
        <v>C5</v>
      </c>
      <c r="G13" s="42" t="str">
        <f t="shared" si="1"/>
        <v>H11</v>
      </c>
      <c r="H13" s="40">
        <f t="shared" si="2"/>
      </c>
      <c r="I13" s="77" t="s">
        <v>62</v>
      </c>
      <c r="J13" s="67">
        <v>5</v>
      </c>
      <c r="K13" s="68">
        <f>IF($J13="","",INDEX('1. závod'!$A:$BX,$J13+5,INDEX('Základní list'!$B:$B,MATCH($I13,'Základní list'!$A:$A,0),1)))</f>
        <v>6380</v>
      </c>
      <c r="L13" s="65">
        <f>IF($J13="","",INDEX('1. závod'!$A:$BX,$J13+5,INDEX('Základní list'!$B:$B,MATCH($I13,'Základní list'!$A:$A,0),1)+1))</f>
        <v>1</v>
      </c>
      <c r="M13" s="77" t="s">
        <v>64</v>
      </c>
      <c r="N13" s="67">
        <v>11</v>
      </c>
      <c r="O13" s="68">
        <f>IF($N13="","",INDEX('2. závod'!$A:$BX,$N13+5,INDEX('Základní list'!$B:$B,MATCH($M13,'Základní list'!$A:$A,0),1)))</f>
        <v>9480</v>
      </c>
      <c r="P13" s="65">
        <f>IF($N13="","",INDEX('2. závod'!$A:$BX,$N13+5,INDEX('Základní list'!$B:$B,MATCH($M13,'Základní list'!$A:$A,0),1)+1))</f>
        <v>2</v>
      </c>
      <c r="Q13" s="82">
        <f t="shared" si="3"/>
        <v>2</v>
      </c>
      <c r="R13" s="84">
        <f t="shared" si="4"/>
        <v>15860</v>
      </c>
      <c r="S13" s="86">
        <f t="shared" si="5"/>
        <v>3</v>
      </c>
      <c r="T13" s="88">
        <f t="shared" si="6"/>
        <v>5</v>
      </c>
    </row>
    <row r="14" spans="1:20" s="41" customFormat="1" ht="25.5" customHeight="1">
      <c r="A14" s="104">
        <v>49</v>
      </c>
      <c r="B14" s="101">
        <v>49</v>
      </c>
      <c r="C14" s="66" t="s">
        <v>138</v>
      </c>
      <c r="D14" s="98" t="s">
        <v>90</v>
      </c>
      <c r="E14" s="110"/>
      <c r="F14" s="42" t="str">
        <f t="shared" si="0"/>
        <v>E8</v>
      </c>
      <c r="G14" s="42" t="str">
        <f t="shared" si="1"/>
        <v>C3</v>
      </c>
      <c r="H14" s="40">
        <f t="shared" si="2"/>
      </c>
      <c r="I14" s="77" t="s">
        <v>84</v>
      </c>
      <c r="J14" s="67">
        <v>8</v>
      </c>
      <c r="K14" s="68">
        <f>IF($J14="","",INDEX('1. závod'!$A:$BX,$J14+5,INDEX('Základní list'!$B:$B,MATCH($I14,'Základní list'!$A:$A,0),1)))</f>
        <v>6700</v>
      </c>
      <c r="L14" s="65">
        <f>IF($J14="","",INDEX('1. závod'!$A:$BX,$J14+5,INDEX('Základní list'!$B:$B,MATCH($I14,'Základní list'!$A:$A,0),1)+1))</f>
        <v>3</v>
      </c>
      <c r="M14" s="77" t="s">
        <v>62</v>
      </c>
      <c r="N14" s="67">
        <v>3</v>
      </c>
      <c r="O14" s="68">
        <f>IF($N14="","",INDEX('2. závod'!$A:$BX,$N14+5,INDEX('Základní list'!$B:$B,MATCH($M14,'Základní list'!$A:$A,0),1)))</f>
        <v>10220</v>
      </c>
      <c r="P14" s="65">
        <f>IF($N14="","",INDEX('2. závod'!$A:$BX,$N14+5,INDEX('Základní list'!$B:$B,MATCH($M14,'Základní list'!$A:$A,0),1)+1))</f>
        <v>1</v>
      </c>
      <c r="Q14" s="82">
        <f t="shared" si="3"/>
        <v>2</v>
      </c>
      <c r="R14" s="84">
        <f t="shared" si="4"/>
        <v>16920</v>
      </c>
      <c r="S14" s="86">
        <f t="shared" si="5"/>
        <v>4</v>
      </c>
      <c r="T14" s="88">
        <f t="shared" si="6"/>
        <v>6</v>
      </c>
    </row>
    <row r="15" spans="1:20" s="41" customFormat="1" ht="25.5" customHeight="1">
      <c r="A15" s="103">
        <v>60</v>
      </c>
      <c r="B15" s="101">
        <v>60</v>
      </c>
      <c r="C15" s="66" t="s">
        <v>148</v>
      </c>
      <c r="D15" s="98" t="s">
        <v>90</v>
      </c>
      <c r="E15" s="110"/>
      <c r="F15" s="42" t="str">
        <f t="shared" si="0"/>
        <v>E5</v>
      </c>
      <c r="G15" s="42" t="str">
        <f t="shared" si="1"/>
        <v>G3</v>
      </c>
      <c r="H15" s="40">
        <f t="shared" si="2"/>
      </c>
      <c r="I15" s="77" t="s">
        <v>84</v>
      </c>
      <c r="J15" s="67">
        <v>5</v>
      </c>
      <c r="K15" s="68">
        <f>IF($J15="","",INDEX('1. závod'!$A:$BX,$J15+5,INDEX('Základní list'!$B:$B,MATCH($I15,'Základní list'!$A:$A,0),1)))</f>
        <v>9020</v>
      </c>
      <c r="L15" s="65">
        <f>IF($J15="","",INDEX('1. závod'!$A:$BX,$J15+5,INDEX('Základní list'!$B:$B,MATCH($I15,'Základní list'!$A:$A,0),1)+1))</f>
        <v>1</v>
      </c>
      <c r="M15" s="77" t="s">
        <v>43</v>
      </c>
      <c r="N15" s="67">
        <v>3</v>
      </c>
      <c r="O15" s="68">
        <f>IF($N15="","",INDEX('2. závod'!$A:$BX,$N15+5,INDEX('Základní list'!$B:$B,MATCH($M15,'Základní list'!$A:$A,0),1)))</f>
        <v>2440</v>
      </c>
      <c r="P15" s="65">
        <f>IF($N15="","",INDEX('2. závod'!$A:$BX,$N15+5,INDEX('Základní list'!$B:$B,MATCH($M15,'Základní list'!$A:$A,0),1)+1))</f>
        <v>3</v>
      </c>
      <c r="Q15" s="82">
        <f t="shared" si="3"/>
        <v>2</v>
      </c>
      <c r="R15" s="84">
        <f t="shared" si="4"/>
        <v>11460</v>
      </c>
      <c r="S15" s="86">
        <f t="shared" si="5"/>
        <v>4</v>
      </c>
      <c r="T15" s="88">
        <f t="shared" si="6"/>
        <v>7</v>
      </c>
    </row>
    <row r="16" spans="1:20" s="41" customFormat="1" ht="25.5" customHeight="1">
      <c r="A16" s="104">
        <v>50</v>
      </c>
      <c r="B16" s="101">
        <v>50</v>
      </c>
      <c r="C16" s="66" t="s">
        <v>139</v>
      </c>
      <c r="D16" s="98" t="s">
        <v>90</v>
      </c>
      <c r="E16" s="110"/>
      <c r="F16" s="42" t="str">
        <f t="shared" si="0"/>
        <v>D8</v>
      </c>
      <c r="G16" s="42" t="str">
        <f t="shared" si="1"/>
        <v>B2</v>
      </c>
      <c r="H16" s="40">
        <f t="shared" si="2"/>
      </c>
      <c r="I16" s="77" t="s">
        <v>63</v>
      </c>
      <c r="J16" s="67">
        <v>8</v>
      </c>
      <c r="K16" s="68">
        <f>IF($J16="","",INDEX('1. závod'!$A:$BX,$J16+5,INDEX('Základní list'!$B:$B,MATCH($I16,'Základní list'!$A:$A,0),1)))</f>
        <v>2520</v>
      </c>
      <c r="L16" s="65">
        <f>IF($J16="","",INDEX('1. závod'!$A:$BX,$J16+5,INDEX('Základní list'!$B:$B,MATCH($I16,'Základní list'!$A:$A,0),1)+1))</f>
        <v>2</v>
      </c>
      <c r="M16" s="77" t="s">
        <v>61</v>
      </c>
      <c r="N16" s="67">
        <v>2</v>
      </c>
      <c r="O16" s="68">
        <f>IF($N16="","",INDEX('2. závod'!$A:$BX,$N16+5,INDEX('Základní list'!$B:$B,MATCH($M16,'Základní list'!$A:$A,0),1)))</f>
        <v>8660</v>
      </c>
      <c r="P16" s="65">
        <f>IF($N16="","",INDEX('2. závod'!$A:$BX,$N16+5,INDEX('Základní list'!$B:$B,MATCH($M16,'Základní list'!$A:$A,0),1)+1))</f>
        <v>2</v>
      </c>
      <c r="Q16" s="82">
        <f t="shared" si="3"/>
        <v>2</v>
      </c>
      <c r="R16" s="84">
        <f t="shared" si="4"/>
        <v>11180</v>
      </c>
      <c r="S16" s="86">
        <f t="shared" si="5"/>
        <v>4</v>
      </c>
      <c r="T16" s="88">
        <f t="shared" si="6"/>
        <v>8</v>
      </c>
    </row>
    <row r="17" spans="1:20" s="41" customFormat="1" ht="25.5" customHeight="1">
      <c r="A17" s="104">
        <v>74</v>
      </c>
      <c r="B17" s="100">
        <v>74</v>
      </c>
      <c r="C17" s="66" t="s">
        <v>155</v>
      </c>
      <c r="D17" s="98" t="s">
        <v>90</v>
      </c>
      <c r="E17" s="110"/>
      <c r="F17" s="42" t="str">
        <f t="shared" si="0"/>
        <v>G1</v>
      </c>
      <c r="G17" s="42" t="str">
        <f t="shared" si="1"/>
        <v>A14</v>
      </c>
      <c r="H17" s="40">
        <f t="shared" si="2"/>
      </c>
      <c r="I17" s="77" t="s">
        <v>43</v>
      </c>
      <c r="J17" s="67">
        <v>1</v>
      </c>
      <c r="K17" s="68">
        <f>IF($J17="","",INDEX('1. závod'!$A:$BX,$J17+5,INDEX('Základní list'!$B:$B,MATCH($I17,'Základní list'!$A:$A,0),1)))</f>
        <v>2380</v>
      </c>
      <c r="L17" s="65">
        <f>IF($J17="","",INDEX('1. závod'!$A:$BX,$J17+5,INDEX('Základní list'!$B:$B,MATCH($I17,'Základní list'!$A:$A,0),1)+1))</f>
        <v>1</v>
      </c>
      <c r="M17" s="77" t="s">
        <v>60</v>
      </c>
      <c r="N17" s="67">
        <v>14</v>
      </c>
      <c r="O17" s="68">
        <f>IF($N17="","",INDEX('2. závod'!$A:$BX,$N17+5,INDEX('Základní list'!$B:$B,MATCH($M17,'Základní list'!$A:$A,0),1)))</f>
        <v>8920</v>
      </c>
      <c r="P17" s="65">
        <f>IF($N17="","",INDEX('2. závod'!$A:$BX,$N17+5,INDEX('Základní list'!$B:$B,MATCH($M17,'Základní list'!$A:$A,0),1)+1))</f>
        <v>4</v>
      </c>
      <c r="Q17" s="82">
        <f t="shared" si="3"/>
        <v>2</v>
      </c>
      <c r="R17" s="84">
        <f t="shared" si="4"/>
        <v>11300</v>
      </c>
      <c r="S17" s="86">
        <f t="shared" si="5"/>
        <v>5</v>
      </c>
      <c r="T17" s="88">
        <f t="shared" si="6"/>
        <v>9</v>
      </c>
    </row>
    <row r="18" spans="1:20" s="41" customFormat="1" ht="25.5" customHeight="1">
      <c r="A18" s="104">
        <v>6</v>
      </c>
      <c r="B18" s="101">
        <v>6</v>
      </c>
      <c r="C18" s="66" t="s">
        <v>169</v>
      </c>
      <c r="D18" s="98" t="s">
        <v>90</v>
      </c>
      <c r="E18" s="110"/>
      <c r="F18" s="42" t="str">
        <f t="shared" si="0"/>
        <v>F14</v>
      </c>
      <c r="G18" s="42" t="str">
        <f t="shared" si="1"/>
        <v>B8</v>
      </c>
      <c r="H18" s="40">
        <f t="shared" si="2"/>
      </c>
      <c r="I18" s="77" t="s">
        <v>85</v>
      </c>
      <c r="J18" s="67">
        <v>14</v>
      </c>
      <c r="K18" s="68">
        <f>IF($J18="","",INDEX('1. závod'!$A:$BX,$J18+5,INDEX('Základní list'!$B:$B,MATCH($I18,'Základní list'!$A:$A,0),1)))</f>
        <v>2980</v>
      </c>
      <c r="L18" s="65">
        <f>IF($J18="","",INDEX('1. závod'!$A:$BX,$J18+5,INDEX('Základní list'!$B:$B,MATCH($I18,'Základní list'!$A:$A,0),1)+1))</f>
        <v>2</v>
      </c>
      <c r="M18" s="77" t="s">
        <v>61</v>
      </c>
      <c r="N18" s="67">
        <v>8</v>
      </c>
      <c r="O18" s="68">
        <f>IF($N18="","",INDEX('2. závod'!$A:$BX,$N18+5,INDEX('Základní list'!$B:$B,MATCH($M18,'Základní list'!$A:$A,0),1)))</f>
        <v>8140</v>
      </c>
      <c r="P18" s="65">
        <f>IF($N18="","",INDEX('2. závod'!$A:$BX,$N18+5,INDEX('Základní list'!$B:$B,MATCH($M18,'Základní list'!$A:$A,0),1)+1))</f>
        <v>3</v>
      </c>
      <c r="Q18" s="82">
        <f t="shared" si="3"/>
        <v>2</v>
      </c>
      <c r="R18" s="84">
        <f t="shared" si="4"/>
        <v>11120</v>
      </c>
      <c r="S18" s="86">
        <f t="shared" si="5"/>
        <v>5</v>
      </c>
      <c r="T18" s="88">
        <f t="shared" si="6"/>
        <v>10</v>
      </c>
    </row>
    <row r="19" spans="1:20" s="41" customFormat="1" ht="25.5" customHeight="1">
      <c r="A19" s="103">
        <v>15</v>
      </c>
      <c r="B19" s="101">
        <v>15</v>
      </c>
      <c r="C19" s="66" t="s">
        <v>113</v>
      </c>
      <c r="D19" s="98" t="s">
        <v>90</v>
      </c>
      <c r="E19" s="110"/>
      <c r="F19" s="42" t="str">
        <f t="shared" si="0"/>
        <v>B2</v>
      </c>
      <c r="G19" s="42" t="str">
        <f t="shared" si="1"/>
        <v>E10</v>
      </c>
      <c r="H19" s="40">
        <f t="shared" si="2"/>
      </c>
      <c r="I19" s="77" t="s">
        <v>61</v>
      </c>
      <c r="J19" s="67">
        <v>2</v>
      </c>
      <c r="K19" s="68">
        <f>IF($J19="","",INDEX('1. závod'!$A:$BX,$J19+5,INDEX('Základní list'!$B:$B,MATCH($I19,'Základní list'!$A:$A,0),1)))</f>
        <v>5500</v>
      </c>
      <c r="L19" s="65">
        <f>IF($J19="","",INDEX('1. závod'!$A:$BX,$J19+5,INDEX('Základní list'!$B:$B,MATCH($I19,'Základní list'!$A:$A,0),1)+1))</f>
        <v>2</v>
      </c>
      <c r="M19" s="77" t="s">
        <v>84</v>
      </c>
      <c r="N19" s="67">
        <v>10</v>
      </c>
      <c r="O19" s="68">
        <f>IF($N19="","",INDEX('2. závod'!$A:$BX,$N19+5,INDEX('Základní list'!$B:$B,MATCH($M19,'Základní list'!$A:$A,0),1)))</f>
        <v>5440</v>
      </c>
      <c r="P19" s="65">
        <f>IF($N19="","",INDEX('2. závod'!$A:$BX,$N19+5,INDEX('Základní list'!$B:$B,MATCH($M19,'Základní list'!$A:$A,0),1)+1))</f>
        <v>3</v>
      </c>
      <c r="Q19" s="82">
        <f t="shared" si="3"/>
        <v>2</v>
      </c>
      <c r="R19" s="84">
        <f t="shared" si="4"/>
        <v>10940</v>
      </c>
      <c r="S19" s="86">
        <f t="shared" si="5"/>
        <v>5</v>
      </c>
      <c r="T19" s="88">
        <f t="shared" si="6"/>
        <v>11</v>
      </c>
    </row>
    <row r="20" spans="1:20" s="41" customFormat="1" ht="25.5" customHeight="1">
      <c r="A20" s="104">
        <v>57</v>
      </c>
      <c r="B20" s="101">
        <v>57</v>
      </c>
      <c r="C20" s="66" t="s">
        <v>146</v>
      </c>
      <c r="D20" s="98" t="s">
        <v>90</v>
      </c>
      <c r="E20" s="110"/>
      <c r="F20" s="42" t="str">
        <f t="shared" si="0"/>
        <v>D1</v>
      </c>
      <c r="G20" s="42" t="str">
        <f t="shared" si="1"/>
        <v>H7</v>
      </c>
      <c r="H20" s="40">
        <f t="shared" si="2"/>
      </c>
      <c r="I20" s="77" t="s">
        <v>63</v>
      </c>
      <c r="J20" s="67">
        <v>1</v>
      </c>
      <c r="K20" s="68">
        <f>IF($J20="","",INDEX('1. závod'!$A:$BX,$J20+5,INDEX('Základní list'!$B:$B,MATCH($I20,'Základní list'!$A:$A,0),1)))</f>
        <v>5840</v>
      </c>
      <c r="L20" s="65">
        <f>IF($J20="","",INDEX('1. závod'!$A:$BX,$J20+5,INDEX('Základní list'!$B:$B,MATCH($I20,'Základní list'!$A:$A,0),1)+1))</f>
        <v>1</v>
      </c>
      <c r="M20" s="77" t="s">
        <v>64</v>
      </c>
      <c r="N20" s="67">
        <v>7</v>
      </c>
      <c r="O20" s="68">
        <f>IF($N20="","",INDEX('2. závod'!$A:$BX,$N20+5,INDEX('Základní list'!$B:$B,MATCH($M20,'Základní list'!$A:$A,0),1)))</f>
        <v>3500</v>
      </c>
      <c r="P20" s="65">
        <f>IF($N20="","",INDEX('2. závod'!$A:$BX,$N20+5,INDEX('Základní list'!$B:$B,MATCH($M20,'Základní list'!$A:$A,0),1)+1))</f>
        <v>4</v>
      </c>
      <c r="Q20" s="82">
        <f t="shared" si="3"/>
        <v>2</v>
      </c>
      <c r="R20" s="84">
        <f t="shared" si="4"/>
        <v>9340</v>
      </c>
      <c r="S20" s="86">
        <f t="shared" si="5"/>
        <v>5</v>
      </c>
      <c r="T20" s="88">
        <f t="shared" si="6"/>
        <v>12</v>
      </c>
    </row>
    <row r="21" spans="1:20" s="41" customFormat="1" ht="25.5" customHeight="1">
      <c r="A21" s="104">
        <v>23</v>
      </c>
      <c r="B21" s="101">
        <v>23</v>
      </c>
      <c r="C21" s="66" t="s">
        <v>118</v>
      </c>
      <c r="D21" s="98" t="s">
        <v>90</v>
      </c>
      <c r="E21" s="110"/>
      <c r="F21" s="42" t="str">
        <f t="shared" si="0"/>
        <v>D3</v>
      </c>
      <c r="G21" s="42" t="str">
        <f t="shared" si="1"/>
        <v>D1</v>
      </c>
      <c r="H21" s="40">
        <f t="shared" si="2"/>
      </c>
      <c r="I21" s="77" t="s">
        <v>63</v>
      </c>
      <c r="J21" s="67">
        <v>3</v>
      </c>
      <c r="K21" s="68">
        <f>IF($J21="","",INDEX('1. závod'!$A:$BX,$J21+5,INDEX('Základní list'!$B:$B,MATCH($I21,'Základní list'!$A:$A,0),1)))</f>
        <v>1620</v>
      </c>
      <c r="L21" s="65">
        <f>IF($J21="","",INDEX('1. závod'!$A:$BX,$J21+5,INDEX('Základní list'!$B:$B,MATCH($I21,'Základní list'!$A:$A,0),1)+1))</f>
        <v>4</v>
      </c>
      <c r="M21" s="77" t="s">
        <v>63</v>
      </c>
      <c r="N21" s="67">
        <v>1</v>
      </c>
      <c r="O21" s="68">
        <f>IF($N21="","",INDEX('2. závod'!$A:$BX,$N21+5,INDEX('Základní list'!$B:$B,MATCH($M21,'Základní list'!$A:$A,0),1)))</f>
        <v>10380</v>
      </c>
      <c r="P21" s="65">
        <f>IF($N21="","",INDEX('2. závod'!$A:$BX,$N21+5,INDEX('Základní list'!$B:$B,MATCH($M21,'Základní list'!$A:$A,0),1)+1))</f>
        <v>2</v>
      </c>
      <c r="Q21" s="82">
        <f t="shared" si="3"/>
        <v>2</v>
      </c>
      <c r="R21" s="84">
        <f t="shared" si="4"/>
        <v>12000</v>
      </c>
      <c r="S21" s="86">
        <f t="shared" si="5"/>
        <v>6</v>
      </c>
      <c r="T21" s="88">
        <f t="shared" si="6"/>
        <v>13</v>
      </c>
    </row>
    <row r="22" spans="1:20" s="41" customFormat="1" ht="25.5" customHeight="1">
      <c r="A22" s="104">
        <v>22</v>
      </c>
      <c r="B22" s="100">
        <v>22</v>
      </c>
      <c r="C22" s="66" t="s">
        <v>188</v>
      </c>
      <c r="D22" s="98" t="s">
        <v>90</v>
      </c>
      <c r="E22" s="110"/>
      <c r="F22" s="42" t="str">
        <f t="shared" si="0"/>
        <v>C14</v>
      </c>
      <c r="G22" s="42" t="str">
        <f t="shared" si="1"/>
        <v>C2</v>
      </c>
      <c r="H22" s="40">
        <f t="shared" si="2"/>
      </c>
      <c r="I22" s="77" t="s">
        <v>62</v>
      </c>
      <c r="J22" s="67">
        <v>14</v>
      </c>
      <c r="K22" s="68">
        <f>IF($J22="","",INDEX('1. závod'!$A:$BX,$J22+5,INDEX('Základní list'!$B:$B,MATCH($I22,'Základní list'!$A:$A,0),1)))</f>
        <v>3900</v>
      </c>
      <c r="L22" s="65">
        <f>IF($J22="","",INDEX('1. závod'!$A:$BX,$J22+5,INDEX('Základní list'!$B:$B,MATCH($I22,'Základní list'!$A:$A,0),1)+1))</f>
        <v>2</v>
      </c>
      <c r="M22" s="77" t="s">
        <v>62</v>
      </c>
      <c r="N22" s="67">
        <v>2</v>
      </c>
      <c r="O22" s="68">
        <f>IF($N22="","",INDEX('2. závod'!$A:$BX,$N22+5,INDEX('Základní list'!$B:$B,MATCH($M22,'Základní list'!$A:$A,0),1)))</f>
        <v>6780</v>
      </c>
      <c r="P22" s="65">
        <f>IF($N22="","",INDEX('2. závod'!$A:$BX,$N22+5,INDEX('Základní list'!$B:$B,MATCH($M22,'Základní list'!$A:$A,0),1)+1))</f>
        <v>4</v>
      </c>
      <c r="Q22" s="82">
        <f t="shared" si="3"/>
        <v>2</v>
      </c>
      <c r="R22" s="84">
        <f t="shared" si="4"/>
        <v>10680</v>
      </c>
      <c r="S22" s="86">
        <f t="shared" si="5"/>
        <v>6</v>
      </c>
      <c r="T22" s="88">
        <f t="shared" si="6"/>
        <v>14</v>
      </c>
    </row>
    <row r="23" spans="1:20" s="41" customFormat="1" ht="25.5" customHeight="1">
      <c r="A23" s="103">
        <v>38</v>
      </c>
      <c r="B23" s="101">
        <v>38</v>
      </c>
      <c r="C23" s="66" t="s">
        <v>128</v>
      </c>
      <c r="D23" s="98" t="s">
        <v>90</v>
      </c>
      <c r="E23" s="110"/>
      <c r="F23" s="42" t="str">
        <f t="shared" si="0"/>
        <v>F6</v>
      </c>
      <c r="G23" s="42" t="str">
        <f t="shared" si="1"/>
        <v>D9</v>
      </c>
      <c r="H23" s="40">
        <f t="shared" si="2"/>
      </c>
      <c r="I23" s="77" t="s">
        <v>85</v>
      </c>
      <c r="J23" s="67">
        <v>6</v>
      </c>
      <c r="K23" s="68">
        <f>IF($J23="","",INDEX('1. závod'!$A:$BX,$J23+5,INDEX('Základní list'!$B:$B,MATCH($I23,'Základní list'!$A:$A,0),1)))</f>
        <v>4040</v>
      </c>
      <c r="L23" s="65">
        <f>IF($J23="","",INDEX('1. závod'!$A:$BX,$J23+5,INDEX('Základní list'!$B:$B,MATCH($I23,'Základní list'!$A:$A,0),1)+1))</f>
        <v>1</v>
      </c>
      <c r="M23" s="77" t="s">
        <v>63</v>
      </c>
      <c r="N23" s="67">
        <v>9</v>
      </c>
      <c r="O23" s="68">
        <f>IF($N23="","",INDEX('2. závod'!$A:$BX,$N23+5,INDEX('Základní list'!$B:$B,MATCH($M23,'Základní list'!$A:$A,0),1)))</f>
        <v>5380</v>
      </c>
      <c r="P23" s="65">
        <f>IF($N23="","",INDEX('2. závod'!$A:$BX,$N23+5,INDEX('Základní list'!$B:$B,MATCH($M23,'Základní list'!$A:$A,0),1)+1))</f>
        <v>5</v>
      </c>
      <c r="Q23" s="82">
        <f t="shared" si="3"/>
        <v>2</v>
      </c>
      <c r="R23" s="84">
        <f t="shared" si="4"/>
        <v>9420</v>
      </c>
      <c r="S23" s="86">
        <f t="shared" si="5"/>
        <v>6</v>
      </c>
      <c r="T23" s="88">
        <f t="shared" si="6"/>
        <v>15</v>
      </c>
    </row>
    <row r="24" spans="1:20" s="41" customFormat="1" ht="25.5" customHeight="1">
      <c r="A24" s="104">
        <v>90</v>
      </c>
      <c r="B24" s="101">
        <v>90</v>
      </c>
      <c r="C24" s="66" t="s">
        <v>171</v>
      </c>
      <c r="D24" s="98" t="s">
        <v>90</v>
      </c>
      <c r="E24" s="110"/>
      <c r="F24" s="42" t="str">
        <f t="shared" si="0"/>
        <v>H9</v>
      </c>
      <c r="G24" s="42" t="str">
        <f t="shared" si="1"/>
        <v>E13</v>
      </c>
      <c r="H24" s="40">
        <f t="shared" si="2"/>
      </c>
      <c r="I24" s="77" t="s">
        <v>64</v>
      </c>
      <c r="J24" s="67">
        <v>9</v>
      </c>
      <c r="K24" s="68">
        <f>IF($J24="","",INDEX('1. závod'!$A:$BX,$J24+5,INDEX('Základní list'!$B:$B,MATCH($I24,'Základní list'!$A:$A,0),1)))</f>
        <v>4040</v>
      </c>
      <c r="L24" s="65">
        <f>IF($J24="","",INDEX('1. závod'!$A:$BX,$J24+5,INDEX('Základní list'!$B:$B,MATCH($I24,'Základní list'!$A:$A,0),1)+1))</f>
        <v>2</v>
      </c>
      <c r="M24" s="77" t="s">
        <v>84</v>
      </c>
      <c r="N24" s="67">
        <v>13</v>
      </c>
      <c r="O24" s="68">
        <f>IF($N24="","",INDEX('2. závod'!$A:$BX,$N24+5,INDEX('Základní list'!$B:$B,MATCH($M24,'Základní list'!$A:$A,0),1)))</f>
        <v>4740</v>
      </c>
      <c r="P24" s="65">
        <f>IF($N24="","",INDEX('2. závod'!$A:$BX,$N24+5,INDEX('Základní list'!$B:$B,MATCH($M24,'Základní list'!$A:$A,0),1)+1))</f>
        <v>4</v>
      </c>
      <c r="Q24" s="82">
        <f t="shared" si="3"/>
        <v>2</v>
      </c>
      <c r="R24" s="84">
        <f t="shared" si="4"/>
        <v>8780</v>
      </c>
      <c r="S24" s="86">
        <f t="shared" si="5"/>
        <v>6</v>
      </c>
      <c r="T24" s="88">
        <f t="shared" si="6"/>
        <v>16</v>
      </c>
    </row>
    <row r="25" spans="1:20" s="41" customFormat="1" ht="25.5" customHeight="1">
      <c r="A25" s="104">
        <v>20</v>
      </c>
      <c r="B25" s="101">
        <v>20</v>
      </c>
      <c r="C25" s="66" t="s">
        <v>116</v>
      </c>
      <c r="D25" s="98" t="s">
        <v>90</v>
      </c>
      <c r="E25" s="110"/>
      <c r="F25" s="42" t="str">
        <f t="shared" si="0"/>
        <v>C12</v>
      </c>
      <c r="G25" s="42" t="str">
        <f t="shared" si="1"/>
        <v>G13</v>
      </c>
      <c r="H25" s="40">
        <f t="shared" si="2"/>
      </c>
      <c r="I25" s="77" t="s">
        <v>62</v>
      </c>
      <c r="J25" s="67">
        <v>12</v>
      </c>
      <c r="K25" s="68">
        <f>IF($J25="","",INDEX('1. závod'!$A:$BX,$J25+5,INDEX('Základní list'!$B:$B,MATCH($I25,'Základní list'!$A:$A,0),1)))</f>
        <v>2640</v>
      </c>
      <c r="L25" s="65">
        <f>IF($J25="","",INDEX('1. závod'!$A:$BX,$J25+5,INDEX('Základní list'!$B:$B,MATCH($I25,'Základní list'!$A:$A,0),1)+1))</f>
        <v>5</v>
      </c>
      <c r="M25" s="77" t="s">
        <v>43</v>
      </c>
      <c r="N25" s="67">
        <v>13</v>
      </c>
      <c r="O25" s="68">
        <f>IF($N25="","",INDEX('2. závod'!$A:$BX,$N25+5,INDEX('Základní list'!$B:$B,MATCH($M25,'Základní list'!$A:$A,0),1)))</f>
        <v>5480</v>
      </c>
      <c r="P25" s="65">
        <f>IF($N25="","",INDEX('2. závod'!$A:$BX,$N25+5,INDEX('Základní list'!$B:$B,MATCH($M25,'Základní list'!$A:$A,0),1)+1))</f>
        <v>2</v>
      </c>
      <c r="Q25" s="82">
        <f t="shared" si="3"/>
        <v>2</v>
      </c>
      <c r="R25" s="84">
        <f t="shared" si="4"/>
        <v>8120</v>
      </c>
      <c r="S25" s="86">
        <f t="shared" si="5"/>
        <v>7</v>
      </c>
      <c r="T25" s="88">
        <f t="shared" si="6"/>
        <v>17</v>
      </c>
    </row>
    <row r="26" spans="1:20" s="41" customFormat="1" ht="25.5" customHeight="1">
      <c r="A26" s="104">
        <v>82</v>
      </c>
      <c r="B26" s="101">
        <v>82</v>
      </c>
      <c r="C26" s="66" t="s">
        <v>160</v>
      </c>
      <c r="D26" s="98" t="s">
        <v>90</v>
      </c>
      <c r="E26" s="110"/>
      <c r="F26" s="42" t="str">
        <f t="shared" si="0"/>
        <v>H11</v>
      </c>
      <c r="G26" s="42" t="str">
        <f t="shared" si="1"/>
        <v>F14</v>
      </c>
      <c r="H26" s="40">
        <f t="shared" si="2"/>
      </c>
      <c r="I26" s="77" t="s">
        <v>64</v>
      </c>
      <c r="J26" s="67">
        <v>11</v>
      </c>
      <c r="K26" s="68">
        <f>IF($J26="","",INDEX('1. závod'!$A:$BX,$J26+5,INDEX('Základní list'!$B:$B,MATCH($I26,'Základní list'!$A:$A,0),1)))</f>
        <v>2460</v>
      </c>
      <c r="L26" s="65">
        <f>IF($J26="","",INDEX('1. závod'!$A:$BX,$J26+5,INDEX('Základní list'!$B:$B,MATCH($I26,'Základní list'!$A:$A,0),1)+1))</f>
        <v>3</v>
      </c>
      <c r="M26" s="77" t="s">
        <v>85</v>
      </c>
      <c r="N26" s="67">
        <v>14</v>
      </c>
      <c r="O26" s="68">
        <f>IF($N26="","",INDEX('2. závod'!$A:$BX,$N26+5,INDEX('Základní list'!$B:$B,MATCH($M26,'Základní list'!$A:$A,0),1)))</f>
        <v>3100</v>
      </c>
      <c r="P26" s="65">
        <f>IF($N26="","",INDEX('2. závod'!$A:$BX,$N26+5,INDEX('Základní list'!$B:$B,MATCH($M26,'Základní list'!$A:$A,0),1)+1))</f>
        <v>4</v>
      </c>
      <c r="Q26" s="82">
        <f t="shared" si="3"/>
        <v>2</v>
      </c>
      <c r="R26" s="84">
        <f t="shared" si="4"/>
        <v>5560</v>
      </c>
      <c r="S26" s="86">
        <f t="shared" si="5"/>
        <v>7</v>
      </c>
      <c r="T26" s="88">
        <f t="shared" si="6"/>
        <v>18</v>
      </c>
    </row>
    <row r="27" spans="1:20" s="41" customFormat="1" ht="25.5" customHeight="1">
      <c r="A27" s="103">
        <v>21</v>
      </c>
      <c r="B27" s="100">
        <v>21</v>
      </c>
      <c r="C27" s="66" t="s">
        <v>117</v>
      </c>
      <c r="D27" s="98" t="s">
        <v>90</v>
      </c>
      <c r="E27" s="110"/>
      <c r="F27" s="42" t="str">
        <f t="shared" si="0"/>
        <v>F9</v>
      </c>
      <c r="G27" s="42" t="str">
        <f t="shared" si="1"/>
        <v>C5</v>
      </c>
      <c r="H27" s="40">
        <f t="shared" si="2"/>
      </c>
      <c r="I27" s="77" t="s">
        <v>85</v>
      </c>
      <c r="J27" s="67">
        <v>9</v>
      </c>
      <c r="K27" s="68">
        <f>IF($J27="","",INDEX('1. závod'!$A:$BX,$J27+5,INDEX('Základní list'!$B:$B,MATCH($I27,'Základní list'!$A:$A,0),1)))</f>
        <v>760</v>
      </c>
      <c r="L27" s="65">
        <f>IF($J27="","",INDEX('1. závod'!$A:$BX,$J27+5,INDEX('Základní list'!$B:$B,MATCH($I27,'Základní list'!$A:$A,0),1)+1))</f>
        <v>6</v>
      </c>
      <c r="M27" s="77" t="s">
        <v>62</v>
      </c>
      <c r="N27" s="67">
        <v>5</v>
      </c>
      <c r="O27" s="68">
        <f>IF($N27="","",INDEX('2. závod'!$A:$BX,$N27+5,INDEX('Základní list'!$B:$B,MATCH($M27,'Základní list'!$A:$A,0),1)))</f>
        <v>7780</v>
      </c>
      <c r="P27" s="65">
        <f>IF($N27="","",INDEX('2. závod'!$A:$BX,$N27+5,INDEX('Základní list'!$B:$B,MATCH($M27,'Základní list'!$A:$A,0),1)+1))</f>
        <v>2</v>
      </c>
      <c r="Q27" s="82">
        <f t="shared" si="3"/>
        <v>2</v>
      </c>
      <c r="R27" s="84">
        <f t="shared" si="4"/>
        <v>8540</v>
      </c>
      <c r="S27" s="86">
        <f t="shared" si="5"/>
        <v>8</v>
      </c>
      <c r="T27" s="88">
        <f t="shared" si="6"/>
        <v>19</v>
      </c>
    </row>
    <row r="28" spans="1:20" s="144" customFormat="1" ht="25.5" customHeight="1">
      <c r="A28" s="104">
        <v>10</v>
      </c>
      <c r="B28" s="101">
        <v>10</v>
      </c>
      <c r="C28" s="66" t="s">
        <v>181</v>
      </c>
      <c r="D28" s="98" t="s">
        <v>90</v>
      </c>
      <c r="E28" s="110"/>
      <c r="F28" s="42" t="str">
        <f t="shared" si="0"/>
        <v>G3</v>
      </c>
      <c r="G28" s="42" t="str">
        <f t="shared" si="1"/>
        <v>B6</v>
      </c>
      <c r="H28" s="40">
        <f t="shared" si="2"/>
      </c>
      <c r="I28" s="77" t="s">
        <v>43</v>
      </c>
      <c r="J28" s="67">
        <v>3</v>
      </c>
      <c r="K28" s="68">
        <f>IF($J28="","",INDEX('1. závod'!$A:$BX,$J28+5,INDEX('Základní list'!$B:$B,MATCH($I28,'Základní list'!$A:$A,0),1)))</f>
        <v>1760</v>
      </c>
      <c r="L28" s="65">
        <f>IF($J28="","",INDEX('1. závod'!$A:$BX,$J28+5,INDEX('Základní list'!$B:$B,MATCH($I28,'Základní list'!$A:$A,0),1)+1))</f>
        <v>3</v>
      </c>
      <c r="M28" s="77" t="s">
        <v>61</v>
      </c>
      <c r="N28" s="67">
        <v>6</v>
      </c>
      <c r="O28" s="68">
        <f>IF($N28="","",INDEX('2. závod'!$A:$BX,$N28+5,INDEX('Základní list'!$B:$B,MATCH($M28,'Základní list'!$A:$A,0),1)))</f>
        <v>5500</v>
      </c>
      <c r="P28" s="65">
        <f>IF($N28="","",INDEX('2. závod'!$A:$BX,$N28+5,INDEX('Základní list'!$B:$B,MATCH($M28,'Základní list'!$A:$A,0),1)+1))</f>
        <v>5</v>
      </c>
      <c r="Q28" s="82">
        <f t="shared" si="3"/>
        <v>2</v>
      </c>
      <c r="R28" s="84">
        <f t="shared" si="4"/>
        <v>7260</v>
      </c>
      <c r="S28" s="86">
        <f t="shared" si="5"/>
        <v>8</v>
      </c>
      <c r="T28" s="88">
        <f t="shared" si="6"/>
        <v>20</v>
      </c>
    </row>
    <row r="29" spans="1:20" s="41" customFormat="1" ht="25.5" customHeight="1">
      <c r="A29" s="104">
        <v>12</v>
      </c>
      <c r="B29" s="101">
        <v>12</v>
      </c>
      <c r="C29" s="66" t="s">
        <v>193</v>
      </c>
      <c r="D29" s="98" t="s">
        <v>90</v>
      </c>
      <c r="E29" s="110"/>
      <c r="F29" s="42" t="str">
        <f t="shared" si="0"/>
        <v>F4</v>
      </c>
      <c r="G29" s="42" t="str">
        <f t="shared" si="1"/>
        <v>E4</v>
      </c>
      <c r="H29" s="40">
        <f t="shared" si="2"/>
      </c>
      <c r="I29" s="77" t="s">
        <v>85</v>
      </c>
      <c r="J29" s="67">
        <v>4</v>
      </c>
      <c r="K29" s="68">
        <f>IF($J29="","",INDEX('1. závod'!$A:$BX,$J29+5,INDEX('Základní list'!$B:$B,MATCH($I29,'Základní list'!$A:$A,0),1)))</f>
        <v>420</v>
      </c>
      <c r="L29" s="65">
        <f>IF($J29="","",INDEX('1. závod'!$A:$BX,$J29+5,INDEX('Základní list'!$B:$B,MATCH($I29,'Základní list'!$A:$A,0),1)+1))</f>
        <v>7</v>
      </c>
      <c r="M29" s="77" t="s">
        <v>84</v>
      </c>
      <c r="N29" s="67">
        <v>4</v>
      </c>
      <c r="O29" s="68">
        <f>IF($N29="","",INDEX('2. závod'!$A:$BX,$N29+5,INDEX('Základní list'!$B:$B,MATCH($M29,'Základní list'!$A:$A,0),1)))</f>
        <v>6520</v>
      </c>
      <c r="P29" s="65">
        <f>IF($N29="","",INDEX('2. závod'!$A:$BX,$N29+5,INDEX('Základní list'!$B:$B,MATCH($M29,'Základní list'!$A:$A,0),1)+1))</f>
        <v>1</v>
      </c>
      <c r="Q29" s="82">
        <f t="shared" si="3"/>
        <v>2</v>
      </c>
      <c r="R29" s="84">
        <f t="shared" si="4"/>
        <v>6940</v>
      </c>
      <c r="S29" s="86">
        <f t="shared" si="5"/>
        <v>8</v>
      </c>
      <c r="T29" s="88">
        <f t="shared" si="6"/>
        <v>21</v>
      </c>
    </row>
    <row r="30" spans="1:20" s="41" customFormat="1" ht="25.5" customHeight="1">
      <c r="A30" s="104">
        <v>98</v>
      </c>
      <c r="B30" s="101">
        <v>98</v>
      </c>
      <c r="C30" s="66" t="s">
        <v>173</v>
      </c>
      <c r="D30" s="98" t="s">
        <v>90</v>
      </c>
      <c r="E30" s="110"/>
      <c r="F30" s="42" t="str">
        <f t="shared" si="0"/>
        <v>B10</v>
      </c>
      <c r="G30" s="42" t="str">
        <f t="shared" si="1"/>
        <v>F4</v>
      </c>
      <c r="H30" s="40">
        <f t="shared" si="2"/>
      </c>
      <c r="I30" s="77" t="s">
        <v>61</v>
      </c>
      <c r="J30" s="67">
        <v>10</v>
      </c>
      <c r="K30" s="68">
        <f>IF($J30="","",INDEX('1. závod'!$A:$BX,$J30+5,INDEX('Základní list'!$B:$B,MATCH($I30,'Základní list'!$A:$A,0),1)))</f>
        <v>3400</v>
      </c>
      <c r="L30" s="65">
        <f>IF($J30="","",INDEX('1. závod'!$A:$BX,$J30+5,INDEX('Základní list'!$B:$B,MATCH($I30,'Základní list'!$A:$A,0),1)+1))</f>
        <v>5</v>
      </c>
      <c r="M30" s="77" t="s">
        <v>85</v>
      </c>
      <c r="N30" s="67">
        <v>4</v>
      </c>
      <c r="O30" s="68">
        <f>IF($N30="","",INDEX('2. závod'!$A:$BX,$N30+5,INDEX('Základní list'!$B:$B,MATCH($M30,'Základní list'!$A:$A,0),1)))</f>
        <v>3160</v>
      </c>
      <c r="P30" s="65">
        <f>IF($N30="","",INDEX('2. závod'!$A:$BX,$N30+5,INDEX('Základní list'!$B:$B,MATCH($M30,'Základní list'!$A:$A,0),1)+1))</f>
        <v>3</v>
      </c>
      <c r="Q30" s="82">
        <f t="shared" si="3"/>
        <v>2</v>
      </c>
      <c r="R30" s="84">
        <f t="shared" si="4"/>
        <v>6560</v>
      </c>
      <c r="S30" s="86">
        <f t="shared" si="5"/>
        <v>8</v>
      </c>
      <c r="T30" s="88">
        <f t="shared" si="6"/>
        <v>22</v>
      </c>
    </row>
    <row r="31" spans="1:20" s="41" customFormat="1" ht="25.5" customHeight="1">
      <c r="A31" s="103">
        <v>9</v>
      </c>
      <c r="B31" s="101">
        <v>9</v>
      </c>
      <c r="C31" s="66" t="s">
        <v>109</v>
      </c>
      <c r="D31" s="98" t="s">
        <v>90</v>
      </c>
      <c r="E31" s="110"/>
      <c r="F31" s="42" t="str">
        <f t="shared" si="0"/>
        <v>B7</v>
      </c>
      <c r="G31" s="42" t="str">
        <f t="shared" si="1"/>
        <v>A15</v>
      </c>
      <c r="H31" s="40">
        <f t="shared" si="2"/>
      </c>
      <c r="I31" s="77" t="s">
        <v>61</v>
      </c>
      <c r="J31" s="67">
        <v>7</v>
      </c>
      <c r="K31" s="68">
        <f>IF($J31="","",INDEX('1. závod'!$A:$BX,$J31+5,INDEX('Základní list'!$B:$B,MATCH($I31,'Základní list'!$A:$A,0),1)))</f>
        <v>5360</v>
      </c>
      <c r="L31" s="65">
        <f>IF($J31="","",INDEX('1. závod'!$A:$BX,$J31+5,INDEX('Základní list'!$B:$B,MATCH($I31,'Základní list'!$A:$A,0),1)+1))</f>
        <v>3</v>
      </c>
      <c r="M31" s="77" t="s">
        <v>60</v>
      </c>
      <c r="N31" s="67">
        <v>15</v>
      </c>
      <c r="O31" s="68">
        <f>IF($N31="","",INDEX('2. závod'!$A:$BX,$N31+5,INDEX('Základní list'!$B:$B,MATCH($M31,'Základní list'!$A:$A,0),1)))</f>
        <v>7860</v>
      </c>
      <c r="P31" s="65">
        <f>IF($N31="","",INDEX('2. závod'!$A:$BX,$N31+5,INDEX('Základní list'!$B:$B,MATCH($M31,'Základní list'!$A:$A,0),1)+1))</f>
        <v>6</v>
      </c>
      <c r="Q31" s="82">
        <f t="shared" si="3"/>
        <v>2</v>
      </c>
      <c r="R31" s="84">
        <f t="shared" si="4"/>
        <v>13220</v>
      </c>
      <c r="S31" s="86">
        <f t="shared" si="5"/>
        <v>9</v>
      </c>
      <c r="T31" s="88">
        <f t="shared" si="6"/>
        <v>23</v>
      </c>
    </row>
    <row r="32" spans="1:20" s="41" customFormat="1" ht="25.5" customHeight="1">
      <c r="A32" s="104">
        <v>68</v>
      </c>
      <c r="B32" s="100">
        <v>68</v>
      </c>
      <c r="C32" s="66" t="s">
        <v>154</v>
      </c>
      <c r="D32" s="98" t="s">
        <v>90</v>
      </c>
      <c r="E32" s="110"/>
      <c r="F32" s="42" t="str">
        <f t="shared" si="0"/>
        <v>A6</v>
      </c>
      <c r="G32" s="42" t="str">
        <f t="shared" si="1"/>
        <v>C4</v>
      </c>
      <c r="H32" s="40">
        <f t="shared" si="2"/>
      </c>
      <c r="I32" s="77" t="s">
        <v>60</v>
      </c>
      <c r="J32" s="67">
        <v>6</v>
      </c>
      <c r="K32" s="68">
        <f>IF($J32="","",INDEX('1. závod'!$A:$BX,$J32+5,INDEX('Základní list'!$B:$B,MATCH($I32,'Základní list'!$A:$A,0),1)))</f>
        <v>2700</v>
      </c>
      <c r="L32" s="65">
        <f>IF($J32="","",INDEX('1. závod'!$A:$BX,$J32+5,INDEX('Základní list'!$B:$B,MATCH($I32,'Základní list'!$A:$A,0),1)+1))</f>
        <v>6</v>
      </c>
      <c r="M32" s="77" t="s">
        <v>62</v>
      </c>
      <c r="N32" s="67">
        <v>4</v>
      </c>
      <c r="O32" s="68">
        <f>IF($N32="","",INDEX('2. závod'!$A:$BX,$N32+5,INDEX('Základní list'!$B:$B,MATCH($M32,'Základní list'!$A:$A,0),1)))</f>
        <v>7380</v>
      </c>
      <c r="P32" s="65">
        <f>IF($N32="","",INDEX('2. závod'!$A:$BX,$N32+5,INDEX('Základní list'!$B:$B,MATCH($M32,'Základní list'!$A:$A,0),1)+1))</f>
        <v>3</v>
      </c>
      <c r="Q32" s="82">
        <f t="shared" si="3"/>
        <v>2</v>
      </c>
      <c r="R32" s="84">
        <f t="shared" si="4"/>
        <v>10080</v>
      </c>
      <c r="S32" s="86">
        <f t="shared" si="5"/>
        <v>9</v>
      </c>
      <c r="T32" s="88">
        <f t="shared" si="6"/>
        <v>24</v>
      </c>
    </row>
    <row r="33" spans="1:20" s="41" customFormat="1" ht="25.5" customHeight="1">
      <c r="A33" s="104">
        <v>106</v>
      </c>
      <c r="B33" s="101">
        <v>106</v>
      </c>
      <c r="C33" s="66" t="s">
        <v>184</v>
      </c>
      <c r="D33" s="98" t="s">
        <v>90</v>
      </c>
      <c r="E33" s="110"/>
      <c r="F33" s="42" t="str">
        <f t="shared" si="0"/>
        <v>G9</v>
      </c>
      <c r="G33" s="42" t="str">
        <f t="shared" si="1"/>
        <v>H14</v>
      </c>
      <c r="H33" s="40">
        <f t="shared" si="2"/>
      </c>
      <c r="I33" s="77" t="s">
        <v>43</v>
      </c>
      <c r="J33" s="67">
        <v>9</v>
      </c>
      <c r="K33" s="68">
        <f>IF($J33="","",INDEX('1. závod'!$A:$BX,$J33+5,INDEX('Základní list'!$B:$B,MATCH($I33,'Základní list'!$A:$A,0),1)))</f>
        <v>1060</v>
      </c>
      <c r="L33" s="65">
        <f>IF($J33="","",INDEX('1. závod'!$A:$BX,$J33+5,INDEX('Základní list'!$B:$B,MATCH($I33,'Základní list'!$A:$A,0),1)+1))</f>
        <v>6</v>
      </c>
      <c r="M33" s="77" t="s">
        <v>64</v>
      </c>
      <c r="N33" s="67">
        <v>14</v>
      </c>
      <c r="O33" s="68">
        <f>IF($N33="","",INDEX('2. závod'!$A:$BX,$N33+5,INDEX('Základní list'!$B:$B,MATCH($M33,'Základní list'!$A:$A,0),1)))</f>
        <v>6440</v>
      </c>
      <c r="P33" s="65">
        <f>IF($N33="","",INDEX('2. závod'!$A:$BX,$N33+5,INDEX('Základní list'!$B:$B,MATCH($M33,'Základní list'!$A:$A,0),1)+1))</f>
        <v>3</v>
      </c>
      <c r="Q33" s="82">
        <f t="shared" si="3"/>
        <v>2</v>
      </c>
      <c r="R33" s="84">
        <f t="shared" si="4"/>
        <v>7500</v>
      </c>
      <c r="S33" s="86">
        <f t="shared" si="5"/>
        <v>9</v>
      </c>
      <c r="T33" s="88">
        <f t="shared" si="6"/>
        <v>25</v>
      </c>
    </row>
    <row r="34" spans="1:20" s="41" customFormat="1" ht="25.5" customHeight="1">
      <c r="A34" s="104">
        <v>73</v>
      </c>
      <c r="B34" s="101">
        <v>73</v>
      </c>
      <c r="C34" s="66" t="s">
        <v>200</v>
      </c>
      <c r="D34" s="98" t="s">
        <v>87</v>
      </c>
      <c r="E34" s="110"/>
      <c r="F34" s="42" t="str">
        <f t="shared" si="0"/>
        <v>C11</v>
      </c>
      <c r="G34" s="42" t="str">
        <f t="shared" si="1"/>
        <v>B11</v>
      </c>
      <c r="H34" s="40">
        <f t="shared" si="2"/>
      </c>
      <c r="I34" s="77" t="s">
        <v>62</v>
      </c>
      <c r="J34" s="67">
        <v>11</v>
      </c>
      <c r="K34" s="68">
        <f>IF($J34="","",INDEX('1. závod'!$A:$BX,$J34+5,INDEX('Základní list'!$B:$B,MATCH($I34,'Základní list'!$A:$A,0),1)))</f>
        <v>2820</v>
      </c>
      <c r="L34" s="65">
        <f>IF($J34="","",INDEX('1. závod'!$A:$BX,$J34+5,INDEX('Základní list'!$B:$B,MATCH($I34,'Základní list'!$A:$A,0),1)+1))</f>
        <v>3</v>
      </c>
      <c r="M34" s="77" t="s">
        <v>61</v>
      </c>
      <c r="N34" s="67">
        <v>11</v>
      </c>
      <c r="O34" s="68">
        <f>IF($N34="","",INDEX('2. závod'!$A:$BX,$N34+5,INDEX('Základní list'!$B:$B,MATCH($M34,'Základní list'!$A:$A,0),1)))</f>
        <v>4660</v>
      </c>
      <c r="P34" s="65">
        <f>IF($N34="","",INDEX('2. závod'!$A:$BX,$N34+5,INDEX('Základní list'!$B:$B,MATCH($M34,'Základní list'!$A:$A,0),1)+1))</f>
        <v>6</v>
      </c>
      <c r="Q34" s="82">
        <f t="shared" si="3"/>
        <v>2</v>
      </c>
      <c r="R34" s="84">
        <f t="shared" si="4"/>
        <v>7480</v>
      </c>
      <c r="S34" s="86">
        <f t="shared" si="5"/>
        <v>9</v>
      </c>
      <c r="T34" s="88">
        <f t="shared" si="6"/>
        <v>26</v>
      </c>
    </row>
    <row r="35" spans="1:20" s="41" customFormat="1" ht="25.5" customHeight="1">
      <c r="A35" s="103">
        <v>39</v>
      </c>
      <c r="B35" s="101">
        <v>39</v>
      </c>
      <c r="C35" s="66" t="s">
        <v>129</v>
      </c>
      <c r="D35" s="98" t="s">
        <v>90</v>
      </c>
      <c r="E35" s="110"/>
      <c r="F35" s="42" t="str">
        <f t="shared" si="0"/>
        <v>D4</v>
      </c>
      <c r="G35" s="42" t="str">
        <f t="shared" si="1"/>
        <v>D3</v>
      </c>
      <c r="H35" s="40">
        <f t="shared" si="2"/>
      </c>
      <c r="I35" s="77" t="s">
        <v>63</v>
      </c>
      <c r="J35" s="67">
        <v>4</v>
      </c>
      <c r="K35" s="68">
        <f>IF($J35="","",INDEX('1. závod'!$A:$BX,$J35+5,INDEX('Základní list'!$B:$B,MATCH($I35,'Základní list'!$A:$A,0),1)))</f>
        <v>1080</v>
      </c>
      <c r="L35" s="65">
        <f>IF($J35="","",INDEX('1. závod'!$A:$BX,$J35+5,INDEX('Základní list'!$B:$B,MATCH($I35,'Základní list'!$A:$A,0),1)+1))</f>
        <v>5</v>
      </c>
      <c r="M35" s="77" t="s">
        <v>63</v>
      </c>
      <c r="N35" s="67">
        <v>3</v>
      </c>
      <c r="O35" s="68">
        <f>IF($N35="","",INDEX('2. závod'!$A:$BX,$N35+5,INDEX('Základní list'!$B:$B,MATCH($M35,'Základní list'!$A:$A,0),1)))</f>
        <v>6200</v>
      </c>
      <c r="P35" s="65">
        <f>IF($N35="","",INDEX('2. závod'!$A:$BX,$N35+5,INDEX('Základní list'!$B:$B,MATCH($M35,'Základní list'!$A:$A,0),1)+1))</f>
        <v>4</v>
      </c>
      <c r="Q35" s="82">
        <f t="shared" si="3"/>
        <v>2</v>
      </c>
      <c r="R35" s="84">
        <f t="shared" si="4"/>
        <v>7280</v>
      </c>
      <c r="S35" s="86">
        <f t="shared" si="5"/>
        <v>9</v>
      </c>
      <c r="T35" s="88">
        <f t="shared" si="6"/>
        <v>27</v>
      </c>
    </row>
    <row r="36" spans="1:20" s="41" customFormat="1" ht="25.5" customHeight="1">
      <c r="A36" s="104">
        <v>96</v>
      </c>
      <c r="B36" s="101">
        <v>96</v>
      </c>
      <c r="C36" s="66" t="s">
        <v>205</v>
      </c>
      <c r="D36" s="98" t="s">
        <v>90</v>
      </c>
      <c r="E36" s="110"/>
      <c r="F36" s="42" t="str">
        <f t="shared" si="0"/>
        <v>F8</v>
      </c>
      <c r="G36" s="42" t="str">
        <f t="shared" si="1"/>
        <v>G11</v>
      </c>
      <c r="H36" s="40">
        <f t="shared" si="2"/>
      </c>
      <c r="I36" s="77" t="s">
        <v>85</v>
      </c>
      <c r="J36" s="67">
        <v>8</v>
      </c>
      <c r="K36" s="68">
        <f>IF($J36="","",INDEX('1. závod'!$A:$BX,$J36+5,INDEX('Základní list'!$B:$B,MATCH($I36,'Základní list'!$A:$A,0),1)))</f>
        <v>1300</v>
      </c>
      <c r="L36" s="65">
        <f>IF($J36="","",INDEX('1. závod'!$A:$BX,$J36+5,INDEX('Základní list'!$B:$B,MATCH($I36,'Základní list'!$A:$A,0),1)+1))</f>
        <v>5</v>
      </c>
      <c r="M36" s="77" t="s">
        <v>43</v>
      </c>
      <c r="N36" s="67">
        <v>11</v>
      </c>
      <c r="O36" s="68">
        <f>IF($N36="","",INDEX('2. závod'!$A:$BX,$N36+5,INDEX('Základní list'!$B:$B,MATCH($M36,'Základní list'!$A:$A,0),1)))</f>
        <v>2380</v>
      </c>
      <c r="P36" s="65">
        <f>IF($N36="","",INDEX('2. závod'!$A:$BX,$N36+5,INDEX('Základní list'!$B:$B,MATCH($M36,'Základní list'!$A:$A,0),1)+1))</f>
        <v>4</v>
      </c>
      <c r="Q36" s="82">
        <f t="shared" si="3"/>
        <v>2</v>
      </c>
      <c r="R36" s="84">
        <f t="shared" si="4"/>
        <v>3680</v>
      </c>
      <c r="S36" s="86">
        <f t="shared" si="5"/>
        <v>9</v>
      </c>
      <c r="T36" s="88">
        <f t="shared" si="6"/>
        <v>28</v>
      </c>
    </row>
    <row r="37" spans="1:20" s="41" customFormat="1" ht="25.5" customHeight="1">
      <c r="A37" s="104">
        <v>95</v>
      </c>
      <c r="B37" s="100">
        <v>95</v>
      </c>
      <c r="C37" s="66" t="s">
        <v>204</v>
      </c>
      <c r="D37" s="98" t="s">
        <v>90</v>
      </c>
      <c r="E37" s="110"/>
      <c r="F37" s="42" t="str">
        <f t="shared" si="0"/>
        <v>H13</v>
      </c>
      <c r="G37" s="42" t="str">
        <f t="shared" si="1"/>
        <v>E1</v>
      </c>
      <c r="H37" s="40">
        <f t="shared" si="2"/>
      </c>
      <c r="I37" s="77" t="s">
        <v>64</v>
      </c>
      <c r="J37" s="67">
        <v>13</v>
      </c>
      <c r="K37" s="68">
        <f>IF($J37="","",INDEX('1. závod'!$A:$BX,$J37+5,INDEX('Základní list'!$B:$B,MATCH($I37,'Základní list'!$A:$A,0),1)))</f>
        <v>960</v>
      </c>
      <c r="L37" s="65">
        <f>IF($J37="","",INDEX('1. závod'!$A:$BX,$J37+5,INDEX('Základní list'!$B:$B,MATCH($I37,'Základní list'!$A:$A,0),1)+1))</f>
        <v>7.5</v>
      </c>
      <c r="M37" s="77" t="s">
        <v>84</v>
      </c>
      <c r="N37" s="67">
        <v>1</v>
      </c>
      <c r="O37" s="68">
        <f>IF($N37="","",INDEX('2. závod'!$A:$BX,$N37+5,INDEX('Základní list'!$B:$B,MATCH($M37,'Základní list'!$A:$A,0),1)))</f>
        <v>6460</v>
      </c>
      <c r="P37" s="65">
        <f>IF($N37="","",INDEX('2. závod'!$A:$BX,$N37+5,INDEX('Základní list'!$B:$B,MATCH($M37,'Základní list'!$A:$A,0),1)+1))</f>
        <v>2</v>
      </c>
      <c r="Q37" s="82">
        <f t="shared" si="3"/>
        <v>2</v>
      </c>
      <c r="R37" s="84">
        <f t="shared" si="4"/>
        <v>7420</v>
      </c>
      <c r="S37" s="86">
        <f t="shared" si="5"/>
        <v>9.5</v>
      </c>
      <c r="T37" s="88">
        <f t="shared" si="6"/>
        <v>29</v>
      </c>
    </row>
    <row r="38" spans="1:20" s="41" customFormat="1" ht="25.5" customHeight="1">
      <c r="A38" s="104">
        <v>45</v>
      </c>
      <c r="B38" s="101">
        <v>45</v>
      </c>
      <c r="C38" s="66" t="s">
        <v>135</v>
      </c>
      <c r="D38" s="98" t="s">
        <v>90</v>
      </c>
      <c r="E38" s="110"/>
      <c r="F38" s="42" t="str">
        <f t="shared" si="0"/>
        <v>C13</v>
      </c>
      <c r="G38" s="42" t="str">
        <f t="shared" si="1"/>
        <v>D14</v>
      </c>
      <c r="H38" s="40">
        <f t="shared" si="2"/>
      </c>
      <c r="I38" s="77" t="s">
        <v>62</v>
      </c>
      <c r="J38" s="67">
        <v>13</v>
      </c>
      <c r="K38" s="68">
        <f>IF($J38="","",INDEX('1. závod'!$A:$BX,$J38+5,INDEX('Základní list'!$B:$B,MATCH($I38,'Základní list'!$A:$A,0),1)))</f>
        <v>1860</v>
      </c>
      <c r="L38" s="65">
        <f>IF($J38="","",INDEX('1. závod'!$A:$BX,$J38+5,INDEX('Základní list'!$B:$B,MATCH($I38,'Základní list'!$A:$A,0),1)+1))</f>
        <v>7</v>
      </c>
      <c r="M38" s="77" t="s">
        <v>63</v>
      </c>
      <c r="N38" s="67">
        <v>14</v>
      </c>
      <c r="O38" s="68">
        <f>IF($N38="","",INDEX('2. závod'!$A:$BX,$N38+5,INDEX('Základní list'!$B:$B,MATCH($M38,'Základní list'!$A:$A,0),1)))</f>
        <v>6740</v>
      </c>
      <c r="P38" s="65">
        <f>IF($N38="","",INDEX('2. závod'!$A:$BX,$N38+5,INDEX('Základní list'!$B:$B,MATCH($M38,'Základní list'!$A:$A,0),1)+1))</f>
        <v>3</v>
      </c>
      <c r="Q38" s="82">
        <f t="shared" si="3"/>
        <v>2</v>
      </c>
      <c r="R38" s="84">
        <f t="shared" si="4"/>
        <v>8600</v>
      </c>
      <c r="S38" s="86">
        <f t="shared" si="5"/>
        <v>10</v>
      </c>
      <c r="T38" s="88">
        <f t="shared" si="6"/>
        <v>30</v>
      </c>
    </row>
    <row r="39" spans="1:20" s="41" customFormat="1" ht="25.5" customHeight="1">
      <c r="A39" s="103">
        <v>83</v>
      </c>
      <c r="B39" s="101">
        <v>83</v>
      </c>
      <c r="C39" s="66" t="s">
        <v>161</v>
      </c>
      <c r="D39" s="98" t="s">
        <v>90</v>
      </c>
      <c r="E39" s="110"/>
      <c r="F39" s="42" t="str">
        <f t="shared" si="0"/>
        <v>A8</v>
      </c>
      <c r="G39" s="42" t="str">
        <f t="shared" si="1"/>
        <v>F5</v>
      </c>
      <c r="H39" s="40">
        <f t="shared" si="2"/>
      </c>
      <c r="I39" s="77" t="s">
        <v>60</v>
      </c>
      <c r="J39" s="67">
        <v>8</v>
      </c>
      <c r="K39" s="68">
        <f>IF($J39="","",INDEX('1. závod'!$A:$BX,$J39+5,INDEX('Základní list'!$B:$B,MATCH($I39,'Základní list'!$A:$A,0),1)))</f>
        <v>5120</v>
      </c>
      <c r="L39" s="65">
        <f>IF($J39="","",INDEX('1. závod'!$A:$BX,$J39+5,INDEX('Základní list'!$B:$B,MATCH($I39,'Základní list'!$A:$A,0),1)+1))</f>
        <v>3</v>
      </c>
      <c r="M39" s="77" t="s">
        <v>85</v>
      </c>
      <c r="N39" s="67">
        <v>5</v>
      </c>
      <c r="O39" s="68">
        <f>IF($N39="","",INDEX('2. závod'!$A:$BX,$N39+5,INDEX('Základní list'!$B:$B,MATCH($M39,'Základní list'!$A:$A,0),1)))</f>
        <v>2320</v>
      </c>
      <c r="P39" s="65">
        <f>IF($N39="","",INDEX('2. závod'!$A:$BX,$N39+5,INDEX('Základní list'!$B:$B,MATCH($M39,'Základní list'!$A:$A,0),1)+1))</f>
        <v>7</v>
      </c>
      <c r="Q39" s="82">
        <f t="shared" si="3"/>
        <v>2</v>
      </c>
      <c r="R39" s="84">
        <f t="shared" si="4"/>
        <v>7440</v>
      </c>
      <c r="S39" s="86">
        <f t="shared" si="5"/>
        <v>10</v>
      </c>
      <c r="T39" s="88">
        <f t="shared" si="6"/>
        <v>31</v>
      </c>
    </row>
    <row r="40" spans="1:20" s="41" customFormat="1" ht="25.5" customHeight="1">
      <c r="A40" s="131">
        <v>103</v>
      </c>
      <c r="B40" s="132">
        <v>103</v>
      </c>
      <c r="C40" s="133" t="s">
        <v>177</v>
      </c>
      <c r="D40" s="134" t="s">
        <v>90</v>
      </c>
      <c r="E40" s="135"/>
      <c r="F40" s="136" t="str">
        <f t="shared" si="0"/>
        <v>A1</v>
      </c>
      <c r="G40" s="136" t="str">
        <f t="shared" si="1"/>
        <v>F6</v>
      </c>
      <c r="H40" s="137">
        <f t="shared" si="2"/>
      </c>
      <c r="I40" s="129" t="s">
        <v>60</v>
      </c>
      <c r="J40" s="130">
        <v>1</v>
      </c>
      <c r="K40" s="138">
        <f>IF($J40="","",INDEX('1. závod'!$A:$BX,$J40+5,INDEX('Základní list'!$B:$B,MATCH($I40,'Základní list'!$A:$A,0),1)))</f>
        <v>2140</v>
      </c>
      <c r="L40" s="139">
        <f>IF($J40="","",INDEX('1. závod'!$A:$BX,$J40+5,INDEX('Základní list'!$B:$B,MATCH($I40,'Základní list'!$A:$A,0),1)+1))</f>
        <v>9</v>
      </c>
      <c r="M40" s="129" t="s">
        <v>85</v>
      </c>
      <c r="N40" s="130">
        <v>6</v>
      </c>
      <c r="O40" s="138">
        <f>IF($N40="","",INDEX('2. závod'!$A:$BX,$N40+5,INDEX('Základní list'!$B:$B,MATCH($M40,'Základní list'!$A:$A,0),1)))</f>
        <v>4200</v>
      </c>
      <c r="P40" s="139">
        <f>IF($N40="","",INDEX('2. závod'!$A:$BX,$N40+5,INDEX('Základní list'!$B:$B,MATCH($M40,'Základní list'!$A:$A,0),1)+1))</f>
        <v>1</v>
      </c>
      <c r="Q40" s="140">
        <f t="shared" si="3"/>
        <v>2</v>
      </c>
      <c r="R40" s="141">
        <f t="shared" si="4"/>
        <v>6340</v>
      </c>
      <c r="S40" s="142">
        <f t="shared" si="5"/>
        <v>10</v>
      </c>
      <c r="T40" s="143">
        <f t="shared" si="6"/>
        <v>32</v>
      </c>
    </row>
    <row r="41" spans="1:20" s="41" customFormat="1" ht="25.5" customHeight="1">
      <c r="A41" s="104">
        <v>62</v>
      </c>
      <c r="B41" s="101">
        <v>62</v>
      </c>
      <c r="C41" s="66" t="s">
        <v>150</v>
      </c>
      <c r="D41" s="98" t="s">
        <v>90</v>
      </c>
      <c r="E41" s="110"/>
      <c r="F41" s="42" t="str">
        <f aca="true" t="shared" si="7" ref="F41:F72">CONCATENATE(I41,J41)</f>
        <v>E7</v>
      </c>
      <c r="G41" s="42" t="str">
        <f aca="true" t="shared" si="8" ref="G41:G72">CONCATENATE(M41,N41)</f>
        <v>C1</v>
      </c>
      <c r="H41" s="40">
        <f aca="true" t="shared" si="9" ref="H41:H72">IF(ISBLANK(E41),"",E41)</f>
      </c>
      <c r="I41" s="77" t="s">
        <v>84</v>
      </c>
      <c r="J41" s="67">
        <v>7</v>
      </c>
      <c r="K41" s="68">
        <f>IF($J41="","",INDEX('1. závod'!$A:$BX,$J41+5,INDEX('Základní list'!$B:$B,MATCH($I41,'Základní list'!$A:$A,0),1)))</f>
        <v>4760</v>
      </c>
      <c r="L41" s="65">
        <f>IF($J41="","",INDEX('1. závod'!$A:$BX,$J41+5,INDEX('Základní list'!$B:$B,MATCH($I41,'Základní list'!$A:$A,0),1)+1))</f>
        <v>4</v>
      </c>
      <c r="M41" s="77" t="s">
        <v>62</v>
      </c>
      <c r="N41" s="67">
        <v>1</v>
      </c>
      <c r="O41" s="68">
        <f>IF($N41="","",INDEX('2. závod'!$A:$BX,$N41+5,INDEX('Základní list'!$B:$B,MATCH($M41,'Základní list'!$A:$A,0),1)))</f>
        <v>3560</v>
      </c>
      <c r="P41" s="65">
        <f>IF($N41="","",INDEX('2. závod'!$A:$BX,$N41+5,INDEX('Základní list'!$B:$B,MATCH($M41,'Základní list'!$A:$A,0),1)+1))</f>
        <v>7</v>
      </c>
      <c r="Q41" s="82">
        <f aca="true" t="shared" si="10" ref="Q41:Q72">IF(ISBLANK($A41),"",COUNT(L41,P41))</f>
        <v>2</v>
      </c>
      <c r="R41" s="84">
        <f aca="true" t="shared" si="11" ref="R41:R72">IF(ISBLANK($N41),"",SUM(K41,O41))</f>
        <v>8320</v>
      </c>
      <c r="S41" s="86">
        <f aca="true" t="shared" si="12" ref="S41:S72">IF(ISBLANK($N41),"",SUM(L41,P41))</f>
        <v>11</v>
      </c>
      <c r="T41" s="88">
        <f aca="true" t="shared" si="13" ref="T41:T72">IF(ISBLANK($C41),"",IF(ISTEXT(T40),1,T40+1))</f>
        <v>33</v>
      </c>
    </row>
    <row r="42" spans="1:20" s="41" customFormat="1" ht="25.5" customHeight="1">
      <c r="A42" s="104">
        <v>47</v>
      </c>
      <c r="B42" s="100">
        <v>47</v>
      </c>
      <c r="C42" s="66" t="s">
        <v>136</v>
      </c>
      <c r="D42" s="98" t="s">
        <v>90</v>
      </c>
      <c r="E42" s="110"/>
      <c r="F42" s="42" t="str">
        <f t="shared" si="7"/>
        <v>H8</v>
      </c>
      <c r="G42" s="42" t="str">
        <f t="shared" si="8"/>
        <v>G7</v>
      </c>
      <c r="H42" s="40">
        <f t="shared" si="9"/>
      </c>
      <c r="I42" s="77" t="s">
        <v>64</v>
      </c>
      <c r="J42" s="67">
        <v>8</v>
      </c>
      <c r="K42" s="68">
        <f>IF($J42="","",INDEX('1. závod'!$A:$BX,$J42+5,INDEX('Základní list'!$B:$B,MATCH($I42,'Základní list'!$A:$A,0),1)))</f>
        <v>700</v>
      </c>
      <c r="L42" s="65">
        <f>IF($J42="","",INDEX('1. závod'!$A:$BX,$J42+5,INDEX('Základní list'!$B:$B,MATCH($I42,'Základní list'!$A:$A,0),1)+1))</f>
        <v>10</v>
      </c>
      <c r="M42" s="77" t="s">
        <v>43</v>
      </c>
      <c r="N42" s="67">
        <v>7</v>
      </c>
      <c r="O42" s="68">
        <f>IF($N42="","",INDEX('2. závod'!$A:$BX,$N42+5,INDEX('Základní list'!$B:$B,MATCH($M42,'Základní list'!$A:$A,0),1)))</f>
        <v>7460</v>
      </c>
      <c r="P42" s="65">
        <f>IF($N42="","",INDEX('2. závod'!$A:$BX,$N42+5,INDEX('Základní list'!$B:$B,MATCH($M42,'Základní list'!$A:$A,0),1)+1))</f>
        <v>1</v>
      </c>
      <c r="Q42" s="82">
        <f t="shared" si="10"/>
        <v>2</v>
      </c>
      <c r="R42" s="84">
        <f t="shared" si="11"/>
        <v>8160</v>
      </c>
      <c r="S42" s="86">
        <f t="shared" si="12"/>
        <v>11</v>
      </c>
      <c r="T42" s="88">
        <f t="shared" si="13"/>
        <v>34</v>
      </c>
    </row>
    <row r="43" spans="1:20" s="41" customFormat="1" ht="25.5" customHeight="1">
      <c r="A43" s="103">
        <v>76</v>
      </c>
      <c r="B43" s="101">
        <v>76</v>
      </c>
      <c r="C43" s="66" t="s">
        <v>157</v>
      </c>
      <c r="D43" s="98" t="s">
        <v>90</v>
      </c>
      <c r="E43" s="110"/>
      <c r="F43" s="42" t="str">
        <f t="shared" si="7"/>
        <v>B9</v>
      </c>
      <c r="G43" s="42" t="str">
        <f t="shared" si="8"/>
        <v>E7</v>
      </c>
      <c r="H43" s="40">
        <f t="shared" si="9"/>
      </c>
      <c r="I43" s="77" t="s">
        <v>61</v>
      </c>
      <c r="J43" s="67">
        <v>9</v>
      </c>
      <c r="K43" s="68">
        <f>IF($J43="","",INDEX('1. závod'!$A:$BX,$J43+5,INDEX('Základní list'!$B:$B,MATCH($I43,'Základní list'!$A:$A,0),1)))</f>
        <v>3800</v>
      </c>
      <c r="L43" s="65">
        <f>IF($J43="","",INDEX('1. závod'!$A:$BX,$J43+5,INDEX('Základní list'!$B:$B,MATCH($I43,'Základní list'!$A:$A,0),1)+1))</f>
        <v>4</v>
      </c>
      <c r="M43" s="77" t="s">
        <v>84</v>
      </c>
      <c r="N43" s="67">
        <v>7</v>
      </c>
      <c r="O43" s="68">
        <f>IF($N43="","",INDEX('2. závod'!$A:$BX,$N43+5,INDEX('Základní list'!$B:$B,MATCH($M43,'Základní list'!$A:$A,0),1)))</f>
        <v>2780</v>
      </c>
      <c r="P43" s="65">
        <f>IF($N43="","",INDEX('2. závod'!$A:$BX,$N43+5,INDEX('Základní list'!$B:$B,MATCH($M43,'Základní list'!$A:$A,0),1)+1))</f>
        <v>7</v>
      </c>
      <c r="Q43" s="82">
        <f t="shared" si="10"/>
        <v>2</v>
      </c>
      <c r="R43" s="84">
        <f t="shared" si="11"/>
        <v>6580</v>
      </c>
      <c r="S43" s="86">
        <f t="shared" si="12"/>
        <v>11</v>
      </c>
      <c r="T43" s="88">
        <f t="shared" si="13"/>
        <v>35</v>
      </c>
    </row>
    <row r="44" spans="1:20" s="41" customFormat="1" ht="25.5" customHeight="1">
      <c r="A44" s="201">
        <v>26</v>
      </c>
      <c r="B44" s="202">
        <v>26</v>
      </c>
      <c r="C44" s="203" t="s">
        <v>189</v>
      </c>
      <c r="D44" s="204" t="s">
        <v>90</v>
      </c>
      <c r="E44" s="205"/>
      <c r="F44" s="206" t="str">
        <f t="shared" si="7"/>
        <v>D10</v>
      </c>
      <c r="G44" s="206" t="str">
        <f t="shared" si="8"/>
        <v>B3</v>
      </c>
      <c r="H44" s="207">
        <f t="shared" si="9"/>
      </c>
      <c r="I44" s="208" t="s">
        <v>63</v>
      </c>
      <c r="J44" s="209">
        <v>10</v>
      </c>
      <c r="K44" s="210">
        <f>IF($J44="","",INDEX('1. závod'!$A:$BX,$J44+5,INDEX('Základní list'!$B:$B,MATCH($I44,'Základní list'!$A:$A,0),1)))</f>
        <v>880</v>
      </c>
      <c r="L44" s="211">
        <f>IF($J44="","",INDEX('1. závod'!$A:$BX,$J44+5,INDEX('Základní list'!$B:$B,MATCH($I44,'Základní list'!$A:$A,0),1)+1))</f>
        <v>7</v>
      </c>
      <c r="M44" s="208" t="s">
        <v>61</v>
      </c>
      <c r="N44" s="209">
        <v>3</v>
      </c>
      <c r="O44" s="210">
        <f>IF($N44="","",INDEX('2. závod'!$A:$BX,$N44+5,INDEX('Základní list'!$B:$B,MATCH($M44,'Základní list'!$A:$A,0),1)))</f>
        <v>5660</v>
      </c>
      <c r="P44" s="211">
        <f>IF($N44="","",INDEX('2. závod'!$A:$BX,$N44+5,INDEX('Základní list'!$B:$B,MATCH($M44,'Základní list'!$A:$A,0),1)+1))</f>
        <v>4</v>
      </c>
      <c r="Q44" s="212">
        <f t="shared" si="10"/>
        <v>2</v>
      </c>
      <c r="R44" s="213">
        <f t="shared" si="11"/>
        <v>6540</v>
      </c>
      <c r="S44" s="214">
        <f t="shared" si="12"/>
        <v>11</v>
      </c>
      <c r="T44" s="215">
        <f t="shared" si="13"/>
        <v>36</v>
      </c>
    </row>
    <row r="45" spans="1:20" s="41" customFormat="1" ht="25.5" customHeight="1">
      <c r="A45" s="104">
        <v>66</v>
      </c>
      <c r="B45" s="101">
        <v>66</v>
      </c>
      <c r="C45" s="66" t="s">
        <v>199</v>
      </c>
      <c r="D45" s="98" t="s">
        <v>90</v>
      </c>
      <c r="E45" s="110"/>
      <c r="F45" s="42" t="str">
        <f t="shared" si="7"/>
        <v>G13</v>
      </c>
      <c r="G45" s="42" t="str">
        <f t="shared" si="8"/>
        <v>E6</v>
      </c>
      <c r="H45" s="40">
        <f t="shared" si="9"/>
      </c>
      <c r="I45" s="77" t="s">
        <v>43</v>
      </c>
      <c r="J45" s="67">
        <v>13</v>
      </c>
      <c r="K45" s="68">
        <f>IF($J45="","",INDEX('1. závod'!$A:$BX,$J45+5,INDEX('Základní list'!$B:$B,MATCH($I45,'Základní list'!$A:$A,0),1)))</f>
        <v>2100</v>
      </c>
      <c r="L45" s="65">
        <f>IF($J45="","",INDEX('1. závod'!$A:$BX,$J45+5,INDEX('Základní list'!$B:$B,MATCH($I45,'Základní list'!$A:$A,0),1)+1))</f>
        <v>2</v>
      </c>
      <c r="M45" s="77" t="s">
        <v>84</v>
      </c>
      <c r="N45" s="67">
        <v>6</v>
      </c>
      <c r="O45" s="68">
        <f>IF($N45="","",INDEX('2. závod'!$A:$BX,$N45+5,INDEX('Základní list'!$B:$B,MATCH($M45,'Základní list'!$A:$A,0),1)))</f>
        <v>1780</v>
      </c>
      <c r="P45" s="65">
        <f>IF($N45="","",INDEX('2. závod'!$A:$BX,$N45+5,INDEX('Základní list'!$B:$B,MATCH($M45,'Základní list'!$A:$A,0),1)+1))</f>
        <v>9</v>
      </c>
      <c r="Q45" s="82">
        <f t="shared" si="10"/>
        <v>2</v>
      </c>
      <c r="R45" s="84">
        <f t="shared" si="11"/>
        <v>3880</v>
      </c>
      <c r="S45" s="86">
        <f t="shared" si="12"/>
        <v>11</v>
      </c>
      <c r="T45" s="88">
        <f t="shared" si="13"/>
        <v>37</v>
      </c>
    </row>
    <row r="46" spans="1:20" s="41" customFormat="1" ht="25.5" customHeight="1">
      <c r="A46" s="104">
        <v>61</v>
      </c>
      <c r="B46" s="101">
        <v>61</v>
      </c>
      <c r="C46" s="66" t="s">
        <v>149</v>
      </c>
      <c r="D46" s="98" t="s">
        <v>90</v>
      </c>
      <c r="E46" s="110"/>
      <c r="F46" s="42" t="str">
        <f t="shared" si="7"/>
        <v>E14</v>
      </c>
      <c r="G46" s="42" t="str">
        <f t="shared" si="8"/>
        <v>A10</v>
      </c>
      <c r="H46" s="40">
        <f t="shared" si="9"/>
      </c>
      <c r="I46" s="77" t="s">
        <v>84</v>
      </c>
      <c r="J46" s="67">
        <v>14</v>
      </c>
      <c r="K46" s="68">
        <f>IF($J46="","",INDEX('1. závod'!$A:$BX,$J46+5,INDEX('Základní list'!$B:$B,MATCH($I46,'Základní list'!$A:$A,0),1)))</f>
        <v>4600</v>
      </c>
      <c r="L46" s="65">
        <f>IF($J46="","",INDEX('1. závod'!$A:$BX,$J46+5,INDEX('Základní list'!$B:$B,MATCH($I46,'Základní list'!$A:$A,0),1)+1))</f>
        <v>5</v>
      </c>
      <c r="M46" s="77" t="s">
        <v>60</v>
      </c>
      <c r="N46" s="67">
        <v>10</v>
      </c>
      <c r="O46" s="68">
        <f>IF($N46="","",INDEX('2. závod'!$A:$BX,$N46+5,INDEX('Základní list'!$B:$B,MATCH($M46,'Základní list'!$A:$A,0),1)))</f>
        <v>7120</v>
      </c>
      <c r="P46" s="65">
        <f>IF($N46="","",INDEX('2. závod'!$A:$BX,$N46+5,INDEX('Základní list'!$B:$B,MATCH($M46,'Základní list'!$A:$A,0),1)+1))</f>
        <v>7</v>
      </c>
      <c r="Q46" s="82">
        <f t="shared" si="10"/>
        <v>2</v>
      </c>
      <c r="R46" s="84">
        <f t="shared" si="11"/>
        <v>11720</v>
      </c>
      <c r="S46" s="86">
        <f t="shared" si="12"/>
        <v>12</v>
      </c>
      <c r="T46" s="88">
        <f t="shared" si="13"/>
        <v>38</v>
      </c>
    </row>
    <row r="47" spans="1:20" s="41" customFormat="1" ht="25.5" customHeight="1">
      <c r="A47" s="103">
        <v>59</v>
      </c>
      <c r="B47" s="100">
        <v>59</v>
      </c>
      <c r="C47" s="66" t="s">
        <v>147</v>
      </c>
      <c r="D47" s="98" t="s">
        <v>90</v>
      </c>
      <c r="E47" s="110"/>
      <c r="F47" s="42" t="str">
        <f t="shared" si="7"/>
        <v>A2</v>
      </c>
      <c r="G47" s="42" t="str">
        <f t="shared" si="8"/>
        <v>D12</v>
      </c>
      <c r="H47" s="40">
        <f t="shared" si="9"/>
      </c>
      <c r="I47" s="77" t="s">
        <v>60</v>
      </c>
      <c r="J47" s="67">
        <v>2</v>
      </c>
      <c r="K47" s="68">
        <f>IF($J47="","",INDEX('1. závod'!$A:$BX,$J47+5,INDEX('Základní list'!$B:$B,MATCH($I47,'Základní list'!$A:$A,0),1)))</f>
        <v>8940</v>
      </c>
      <c r="L47" s="65">
        <f>IF($J47="","",INDEX('1. závod'!$A:$BX,$J47+5,INDEX('Základní list'!$B:$B,MATCH($I47,'Základní list'!$A:$A,0),1)+1))</f>
        <v>2</v>
      </c>
      <c r="M47" s="77" t="s">
        <v>63</v>
      </c>
      <c r="N47" s="67">
        <v>12</v>
      </c>
      <c r="O47" s="68">
        <f>IF($N47="","",INDEX('2. závod'!$A:$BX,$N47+5,INDEX('Základní list'!$B:$B,MATCH($M47,'Základní list'!$A:$A,0),1)))</f>
        <v>1720</v>
      </c>
      <c r="P47" s="65">
        <f>IF($N47="","",INDEX('2. závod'!$A:$BX,$N47+5,INDEX('Základní list'!$B:$B,MATCH($M47,'Základní list'!$A:$A,0),1)+1))</f>
        <v>10</v>
      </c>
      <c r="Q47" s="82">
        <f t="shared" si="10"/>
        <v>2</v>
      </c>
      <c r="R47" s="84">
        <f t="shared" si="11"/>
        <v>10660</v>
      </c>
      <c r="S47" s="86">
        <f t="shared" si="12"/>
        <v>12</v>
      </c>
      <c r="T47" s="88">
        <f t="shared" si="13"/>
        <v>39</v>
      </c>
    </row>
    <row r="48" spans="1:20" s="41" customFormat="1" ht="25.5" customHeight="1">
      <c r="A48" s="104">
        <v>52</v>
      </c>
      <c r="B48" s="101">
        <v>52</v>
      </c>
      <c r="C48" s="66" t="s">
        <v>141</v>
      </c>
      <c r="D48" s="98" t="s">
        <v>90</v>
      </c>
      <c r="E48" s="110"/>
      <c r="F48" s="42" t="str">
        <f t="shared" si="7"/>
        <v>E12</v>
      </c>
      <c r="G48" s="42" t="str">
        <f t="shared" si="8"/>
        <v>A5</v>
      </c>
      <c r="H48" s="40">
        <f t="shared" si="9"/>
      </c>
      <c r="I48" s="77" t="s">
        <v>84</v>
      </c>
      <c r="J48" s="67">
        <v>12</v>
      </c>
      <c r="K48" s="68">
        <f>IF($J48="","",INDEX('1. závod'!$A:$BX,$J48+5,INDEX('Základní list'!$B:$B,MATCH($I48,'Základní list'!$A:$A,0),1)))</f>
        <v>1500</v>
      </c>
      <c r="L48" s="65">
        <f>IF($J48="","",INDEX('1. závod'!$A:$BX,$J48+5,INDEX('Základní list'!$B:$B,MATCH($I48,'Základní list'!$A:$A,0),1)+1))</f>
        <v>7</v>
      </c>
      <c r="M48" s="77" t="s">
        <v>60</v>
      </c>
      <c r="N48" s="67">
        <v>5</v>
      </c>
      <c r="O48" s="68">
        <f>IF($N48="","",INDEX('2. závod'!$A:$BX,$N48+5,INDEX('Základní list'!$B:$B,MATCH($M48,'Základní list'!$A:$A,0),1)))</f>
        <v>8880</v>
      </c>
      <c r="P48" s="65">
        <f>IF($N48="","",INDEX('2. závod'!$A:$BX,$N48+5,INDEX('Základní list'!$B:$B,MATCH($M48,'Základní list'!$A:$A,0),1)+1))</f>
        <v>5</v>
      </c>
      <c r="Q48" s="82">
        <f t="shared" si="10"/>
        <v>2</v>
      </c>
      <c r="R48" s="84">
        <f t="shared" si="11"/>
        <v>10380</v>
      </c>
      <c r="S48" s="86">
        <f t="shared" si="12"/>
        <v>12</v>
      </c>
      <c r="T48" s="88">
        <f t="shared" si="13"/>
        <v>40</v>
      </c>
    </row>
    <row r="49" spans="1:20" s="41" customFormat="1" ht="25.5" customHeight="1">
      <c r="A49" s="104">
        <v>17</v>
      </c>
      <c r="B49" s="101">
        <v>17</v>
      </c>
      <c r="C49" s="66" t="s">
        <v>114</v>
      </c>
      <c r="D49" s="98" t="s">
        <v>90</v>
      </c>
      <c r="E49" s="110"/>
      <c r="F49" s="42" t="str">
        <f t="shared" si="7"/>
        <v>A7</v>
      </c>
      <c r="G49" s="42" t="str">
        <f t="shared" si="8"/>
        <v>A13</v>
      </c>
      <c r="H49" s="40">
        <f t="shared" si="9"/>
      </c>
      <c r="I49" s="77" t="s">
        <v>60</v>
      </c>
      <c r="J49" s="67">
        <v>7</v>
      </c>
      <c r="K49" s="68">
        <f>IF($J49="","",INDEX('1. závod'!$A:$BX,$J49+5,INDEX('Základní list'!$B:$B,MATCH($I49,'Základní list'!$A:$A,0),1)))</f>
        <v>4400</v>
      </c>
      <c r="L49" s="65">
        <f>IF($J49="","",INDEX('1. závod'!$A:$BX,$J49+5,INDEX('Základní list'!$B:$B,MATCH($I49,'Základní list'!$A:$A,0),1)+1))</f>
        <v>4</v>
      </c>
      <c r="M49" s="77" t="s">
        <v>60</v>
      </c>
      <c r="N49" s="67">
        <v>13</v>
      </c>
      <c r="O49" s="68">
        <f>IF($N49="","",INDEX('2. závod'!$A:$BX,$N49+5,INDEX('Základní list'!$B:$B,MATCH($M49,'Základní list'!$A:$A,0),1)))</f>
        <v>5260</v>
      </c>
      <c r="P49" s="65">
        <f>IF($N49="","",INDEX('2. závod'!$A:$BX,$N49+5,INDEX('Základní list'!$B:$B,MATCH($M49,'Základní list'!$A:$A,0),1)+1))</f>
        <v>8</v>
      </c>
      <c r="Q49" s="82">
        <f t="shared" si="10"/>
        <v>2</v>
      </c>
      <c r="R49" s="84">
        <f t="shared" si="11"/>
        <v>9660</v>
      </c>
      <c r="S49" s="86">
        <f t="shared" si="12"/>
        <v>12</v>
      </c>
      <c r="T49" s="88">
        <f t="shared" si="13"/>
        <v>41</v>
      </c>
    </row>
    <row r="50" spans="1:20" s="41" customFormat="1" ht="25.5" customHeight="1">
      <c r="A50" s="104">
        <v>79</v>
      </c>
      <c r="B50" s="101">
        <v>79</v>
      </c>
      <c r="C50" s="66" t="s">
        <v>158</v>
      </c>
      <c r="D50" s="98" t="s">
        <v>90</v>
      </c>
      <c r="E50" s="110"/>
      <c r="F50" s="42" t="str">
        <f t="shared" si="7"/>
        <v>C6</v>
      </c>
      <c r="G50" s="42" t="str">
        <f t="shared" si="8"/>
        <v>H10</v>
      </c>
      <c r="H50" s="40">
        <f t="shared" si="9"/>
      </c>
      <c r="I50" s="77" t="s">
        <v>62</v>
      </c>
      <c r="J50" s="67">
        <v>6</v>
      </c>
      <c r="K50" s="68">
        <f>IF($J50="","",INDEX('1. závod'!$A:$BX,$J50+5,INDEX('Základní list'!$B:$B,MATCH($I50,'Základní list'!$A:$A,0),1)))</f>
        <v>2360</v>
      </c>
      <c r="L50" s="65">
        <f>IF($J50="","",INDEX('1. závod'!$A:$BX,$J50+5,INDEX('Základní list'!$B:$B,MATCH($I50,'Základní list'!$A:$A,0),1)+1))</f>
        <v>6</v>
      </c>
      <c r="M50" s="77" t="s">
        <v>64</v>
      </c>
      <c r="N50" s="67">
        <v>10</v>
      </c>
      <c r="O50" s="68">
        <f>IF($N50="","",INDEX('2. závod'!$A:$BX,$N50+5,INDEX('Základní list'!$B:$B,MATCH($M50,'Základní list'!$A:$A,0),1)))</f>
        <v>3100</v>
      </c>
      <c r="P50" s="65">
        <f>IF($N50="","",INDEX('2. závod'!$A:$BX,$N50+5,INDEX('Základní list'!$B:$B,MATCH($M50,'Základní list'!$A:$A,0),1)+1))</f>
        <v>6</v>
      </c>
      <c r="Q50" s="82">
        <f t="shared" si="10"/>
        <v>2</v>
      </c>
      <c r="R50" s="84">
        <f t="shared" si="11"/>
        <v>5460</v>
      </c>
      <c r="S50" s="86">
        <f t="shared" si="12"/>
        <v>12</v>
      </c>
      <c r="T50" s="88">
        <f t="shared" si="13"/>
        <v>42</v>
      </c>
    </row>
    <row r="51" spans="1:20" s="41" customFormat="1" ht="25.5" customHeight="1">
      <c r="A51" s="103">
        <v>55</v>
      </c>
      <c r="B51" s="101">
        <v>55</v>
      </c>
      <c r="C51" s="66" t="s">
        <v>143</v>
      </c>
      <c r="D51" s="98" t="s">
        <v>90</v>
      </c>
      <c r="E51" s="110"/>
      <c r="F51" s="42" t="str">
        <f t="shared" si="7"/>
        <v>D11</v>
      </c>
      <c r="G51" s="42" t="str">
        <f t="shared" si="8"/>
        <v>F2</v>
      </c>
      <c r="H51" s="40">
        <f t="shared" si="9"/>
      </c>
      <c r="I51" s="77" t="s">
        <v>63</v>
      </c>
      <c r="J51" s="67">
        <v>11</v>
      </c>
      <c r="K51" s="68">
        <f>IF($J51="","",INDEX('1. závod'!$A:$BX,$J51+5,INDEX('Základní list'!$B:$B,MATCH($I51,'Základní list'!$A:$A,0),1)))</f>
        <v>240</v>
      </c>
      <c r="L51" s="65">
        <f>IF($J51="","",INDEX('1. závod'!$A:$BX,$J51+5,INDEX('Základní list'!$B:$B,MATCH($I51,'Základní list'!$A:$A,0),1)+1))</f>
        <v>10</v>
      </c>
      <c r="M51" s="77" t="s">
        <v>85</v>
      </c>
      <c r="N51" s="67">
        <v>2</v>
      </c>
      <c r="O51" s="68">
        <f>IF($N51="","",INDEX('2. závod'!$A:$BX,$N51+5,INDEX('Základní list'!$B:$B,MATCH($M51,'Základní list'!$A:$A,0),1)))</f>
        <v>3660</v>
      </c>
      <c r="P51" s="65">
        <f>IF($N51="","",INDEX('2. závod'!$A:$BX,$N51+5,INDEX('Základní list'!$B:$B,MATCH($M51,'Základní list'!$A:$A,0),1)+1))</f>
        <v>2</v>
      </c>
      <c r="Q51" s="82">
        <f t="shared" si="10"/>
        <v>2</v>
      </c>
      <c r="R51" s="84">
        <f t="shared" si="11"/>
        <v>3900</v>
      </c>
      <c r="S51" s="86">
        <f t="shared" si="12"/>
        <v>12</v>
      </c>
      <c r="T51" s="88">
        <f t="shared" si="13"/>
        <v>43</v>
      </c>
    </row>
    <row r="52" spans="1:20" s="41" customFormat="1" ht="25.5" customHeight="1">
      <c r="A52" s="104">
        <v>63</v>
      </c>
      <c r="B52" s="100">
        <v>63</v>
      </c>
      <c r="C52" s="66" t="s">
        <v>151</v>
      </c>
      <c r="D52" s="98" t="s">
        <v>90</v>
      </c>
      <c r="E52" s="110"/>
      <c r="F52" s="42" t="str">
        <f t="shared" si="7"/>
        <v>D2</v>
      </c>
      <c r="G52" s="42" t="str">
        <f t="shared" si="8"/>
        <v>A6</v>
      </c>
      <c r="H52" s="40">
        <f t="shared" si="9"/>
      </c>
      <c r="I52" s="77" t="s">
        <v>63</v>
      </c>
      <c r="J52" s="67">
        <v>2</v>
      </c>
      <c r="K52" s="68">
        <f>IF($J52="","",INDEX('1. závod'!$A:$BX,$J52+5,INDEX('Základní list'!$B:$B,MATCH($I52,'Základní list'!$A:$A,0),1)))</f>
        <v>2360</v>
      </c>
      <c r="L52" s="65">
        <f>IF($J52="","",INDEX('1. závod'!$A:$BX,$J52+5,INDEX('Základní list'!$B:$B,MATCH($I52,'Základní list'!$A:$A,0),1)+1))</f>
        <v>3</v>
      </c>
      <c r="M52" s="77" t="s">
        <v>60</v>
      </c>
      <c r="N52" s="67">
        <v>6</v>
      </c>
      <c r="O52" s="68">
        <f>IF($N52="","",INDEX('2. závod'!$A:$BX,$N52+5,INDEX('Základní list'!$B:$B,MATCH($M52,'Základní list'!$A:$A,0),1)))</f>
        <v>5040</v>
      </c>
      <c r="P52" s="65">
        <f>IF($N52="","",INDEX('2. závod'!$A:$BX,$N52+5,INDEX('Základní list'!$B:$B,MATCH($M52,'Základní list'!$A:$A,0),1)+1))</f>
        <v>10</v>
      </c>
      <c r="Q52" s="82">
        <f t="shared" si="10"/>
        <v>2</v>
      </c>
      <c r="R52" s="84">
        <f t="shared" si="11"/>
        <v>7400</v>
      </c>
      <c r="S52" s="86">
        <f t="shared" si="12"/>
        <v>13</v>
      </c>
      <c r="T52" s="88">
        <f t="shared" si="13"/>
        <v>44</v>
      </c>
    </row>
    <row r="53" spans="1:20" s="41" customFormat="1" ht="25.5" customHeight="1">
      <c r="A53" s="104">
        <v>112</v>
      </c>
      <c r="B53" s="101">
        <v>112</v>
      </c>
      <c r="C53" s="66" t="s">
        <v>209</v>
      </c>
      <c r="D53" s="98" t="s">
        <v>87</v>
      </c>
      <c r="E53" s="110"/>
      <c r="F53" s="42" t="str">
        <f t="shared" si="7"/>
        <v>G10</v>
      </c>
      <c r="G53" s="42" t="str">
        <f t="shared" si="8"/>
        <v>C14</v>
      </c>
      <c r="H53" s="40">
        <f t="shared" si="9"/>
      </c>
      <c r="I53" s="77" t="s">
        <v>43</v>
      </c>
      <c r="J53" s="67">
        <v>10</v>
      </c>
      <c r="K53" s="68">
        <f>IF($J53="","",INDEX('1. závod'!$A:$BX,$J53+5,INDEX('Základní list'!$B:$B,MATCH($I53,'Základní list'!$A:$A,0),1)))</f>
        <v>860</v>
      </c>
      <c r="L53" s="65">
        <f>IF($J53="","",INDEX('1. závod'!$A:$BX,$J53+5,INDEX('Základní list'!$B:$B,MATCH($I53,'Základní list'!$A:$A,0),1)+1))</f>
        <v>7</v>
      </c>
      <c r="M53" s="77" t="s">
        <v>62</v>
      </c>
      <c r="N53" s="67">
        <v>14</v>
      </c>
      <c r="O53" s="68">
        <f>IF($N53="","",INDEX('2. závod'!$A:$BX,$N53+5,INDEX('Základní list'!$B:$B,MATCH($M53,'Základní list'!$A:$A,0),1)))</f>
        <v>3580</v>
      </c>
      <c r="P53" s="65">
        <f>IF($N53="","",INDEX('2. závod'!$A:$BX,$N53+5,INDEX('Základní list'!$B:$B,MATCH($M53,'Základní list'!$A:$A,0),1)+1))</f>
        <v>6</v>
      </c>
      <c r="Q53" s="82">
        <f t="shared" si="10"/>
        <v>2</v>
      </c>
      <c r="R53" s="84">
        <f t="shared" si="11"/>
        <v>4440</v>
      </c>
      <c r="S53" s="86">
        <f t="shared" si="12"/>
        <v>13</v>
      </c>
      <c r="T53" s="88">
        <f t="shared" si="13"/>
        <v>45</v>
      </c>
    </row>
    <row r="54" spans="1:20" s="41" customFormat="1" ht="25.5" customHeight="1">
      <c r="A54" s="104">
        <v>94</v>
      </c>
      <c r="B54" s="101">
        <v>94</v>
      </c>
      <c r="C54" s="66" t="s">
        <v>192</v>
      </c>
      <c r="D54" s="98" t="s">
        <v>90</v>
      </c>
      <c r="E54" s="110"/>
      <c r="F54" s="42" t="str">
        <f t="shared" si="7"/>
        <v>H5</v>
      </c>
      <c r="G54" s="42" t="str">
        <f t="shared" si="8"/>
        <v>H13</v>
      </c>
      <c r="H54" s="40">
        <f t="shared" si="9"/>
      </c>
      <c r="I54" s="77" t="s">
        <v>64</v>
      </c>
      <c r="J54" s="67">
        <v>5</v>
      </c>
      <c r="K54" s="68">
        <f>IF($J54="","",INDEX('1. závod'!$A:$BX,$J54+5,INDEX('Základní list'!$B:$B,MATCH($I54,'Základní list'!$A:$A,0),1)))</f>
        <v>1280</v>
      </c>
      <c r="L54" s="65">
        <f>IF($J54="","",INDEX('1. závod'!$A:$BX,$J54+5,INDEX('Základní list'!$B:$B,MATCH($I54,'Základní list'!$A:$A,0),1)+1))</f>
        <v>6</v>
      </c>
      <c r="M54" s="77" t="s">
        <v>64</v>
      </c>
      <c r="N54" s="67">
        <v>13</v>
      </c>
      <c r="O54" s="68">
        <f>IF($N54="","",INDEX('2. závod'!$A:$BX,$N54+5,INDEX('Základní list'!$B:$B,MATCH($M54,'Základní list'!$A:$A,0),1)))</f>
        <v>2880</v>
      </c>
      <c r="P54" s="65">
        <f>IF($N54="","",INDEX('2. závod'!$A:$BX,$N54+5,INDEX('Základní list'!$B:$B,MATCH($M54,'Základní list'!$A:$A,0),1)+1))</f>
        <v>7</v>
      </c>
      <c r="Q54" s="82">
        <f t="shared" si="10"/>
        <v>2</v>
      </c>
      <c r="R54" s="84">
        <f t="shared" si="11"/>
        <v>4160</v>
      </c>
      <c r="S54" s="86">
        <f t="shared" si="12"/>
        <v>13</v>
      </c>
      <c r="T54" s="88">
        <f t="shared" si="13"/>
        <v>46</v>
      </c>
    </row>
    <row r="55" spans="1:20" s="41" customFormat="1" ht="25.5" customHeight="1">
      <c r="A55" s="103">
        <v>24</v>
      </c>
      <c r="B55" s="101">
        <v>24</v>
      </c>
      <c r="C55" s="66" t="s">
        <v>197</v>
      </c>
      <c r="D55" s="98" t="s">
        <v>90</v>
      </c>
      <c r="E55" s="110"/>
      <c r="F55" s="42" t="str">
        <f t="shared" si="7"/>
        <v>H12</v>
      </c>
      <c r="G55" s="42" t="str">
        <f t="shared" si="8"/>
        <v>C7</v>
      </c>
      <c r="H55" s="40">
        <f t="shared" si="9"/>
      </c>
      <c r="I55" s="77" t="s">
        <v>64</v>
      </c>
      <c r="J55" s="67">
        <v>12</v>
      </c>
      <c r="K55" s="68">
        <f>IF($J55="","",INDEX('1. závod'!$A:$BX,$J55+5,INDEX('Základní list'!$B:$B,MATCH($I55,'Základní list'!$A:$A,0),1)))</f>
        <v>2320</v>
      </c>
      <c r="L55" s="65">
        <f>IF($J55="","",INDEX('1. závod'!$A:$BX,$J55+5,INDEX('Základní list'!$B:$B,MATCH($I55,'Základní list'!$A:$A,0),1)+1))</f>
        <v>4.5</v>
      </c>
      <c r="M55" s="77" t="s">
        <v>62</v>
      </c>
      <c r="N55" s="67">
        <v>7</v>
      </c>
      <c r="O55" s="68">
        <f>IF($N55="","",INDEX('2. závod'!$A:$BX,$N55+5,INDEX('Základní list'!$B:$B,MATCH($M55,'Základní list'!$A:$A,0),1)))</f>
        <v>3280</v>
      </c>
      <c r="P55" s="65">
        <f>IF($N55="","",INDEX('2. závod'!$A:$BX,$N55+5,INDEX('Základní list'!$B:$B,MATCH($M55,'Základní list'!$A:$A,0),1)+1))</f>
        <v>9</v>
      </c>
      <c r="Q55" s="82">
        <f t="shared" si="10"/>
        <v>2</v>
      </c>
      <c r="R55" s="84">
        <f t="shared" si="11"/>
        <v>5600</v>
      </c>
      <c r="S55" s="86">
        <f t="shared" si="12"/>
        <v>13.5</v>
      </c>
      <c r="T55" s="88">
        <f t="shared" si="13"/>
        <v>47</v>
      </c>
    </row>
    <row r="56" spans="1:20" s="41" customFormat="1" ht="25.5" customHeight="1">
      <c r="A56" s="104">
        <v>13</v>
      </c>
      <c r="B56" s="101">
        <v>13</v>
      </c>
      <c r="C56" s="66" t="s">
        <v>110</v>
      </c>
      <c r="D56" s="98" t="s">
        <v>90</v>
      </c>
      <c r="E56" s="110"/>
      <c r="F56" s="42" t="str">
        <f t="shared" si="7"/>
        <v>E13</v>
      </c>
      <c r="G56" s="42" t="str">
        <f t="shared" si="8"/>
        <v>A2</v>
      </c>
      <c r="H56" s="40">
        <f t="shared" si="9"/>
      </c>
      <c r="I56" s="77" t="s">
        <v>84</v>
      </c>
      <c r="J56" s="67">
        <v>13</v>
      </c>
      <c r="K56" s="68">
        <f>IF($J56="","",INDEX('1. závod'!$A:$BX,$J56+5,INDEX('Základní list'!$B:$B,MATCH($I56,'Základní list'!$A:$A,0),1)))</f>
        <v>480</v>
      </c>
      <c r="L56" s="65">
        <f>IF($J56="","",INDEX('1. závod'!$A:$BX,$J56+5,INDEX('Základní list'!$B:$B,MATCH($I56,'Základní list'!$A:$A,0),1)+1))</f>
        <v>11</v>
      </c>
      <c r="M56" s="77" t="s">
        <v>60</v>
      </c>
      <c r="N56" s="67">
        <v>2</v>
      </c>
      <c r="O56" s="68">
        <f>IF($N56="","",INDEX('2. závod'!$A:$BX,$N56+5,INDEX('Základní list'!$B:$B,MATCH($M56,'Základní list'!$A:$A,0),1)))</f>
        <v>10320</v>
      </c>
      <c r="P56" s="65">
        <f>IF($N56="","",INDEX('2. závod'!$A:$BX,$N56+5,INDEX('Základní list'!$B:$B,MATCH($M56,'Základní list'!$A:$A,0),1)+1))</f>
        <v>3</v>
      </c>
      <c r="Q56" s="82">
        <f t="shared" si="10"/>
        <v>2</v>
      </c>
      <c r="R56" s="84">
        <f t="shared" si="11"/>
        <v>10800</v>
      </c>
      <c r="S56" s="86">
        <f t="shared" si="12"/>
        <v>14</v>
      </c>
      <c r="T56" s="88">
        <f t="shared" si="13"/>
        <v>48</v>
      </c>
    </row>
    <row r="57" spans="1:20" s="41" customFormat="1" ht="25.5" customHeight="1">
      <c r="A57" s="104">
        <v>14</v>
      </c>
      <c r="B57" s="100">
        <v>14</v>
      </c>
      <c r="C57" s="66" t="s">
        <v>111</v>
      </c>
      <c r="D57" s="98" t="s">
        <v>90</v>
      </c>
      <c r="E57" s="110"/>
      <c r="F57" s="42" t="str">
        <f t="shared" si="7"/>
        <v>E3</v>
      </c>
      <c r="G57" s="42" t="str">
        <f t="shared" si="8"/>
        <v>B9</v>
      </c>
      <c r="H57" s="40">
        <f t="shared" si="9"/>
      </c>
      <c r="I57" s="77" t="s">
        <v>84</v>
      </c>
      <c r="J57" s="67">
        <v>3</v>
      </c>
      <c r="K57" s="68">
        <f>IF($J57="","",INDEX('1. závod'!$A:$BX,$J57+5,INDEX('Základní list'!$B:$B,MATCH($I57,'Základní list'!$A:$A,0),1)))</f>
        <v>0</v>
      </c>
      <c r="L57" s="65">
        <f>IF($J57="","",INDEX('1. závod'!$A:$BX,$J57+5,INDEX('Základní list'!$B:$B,MATCH($I57,'Základní list'!$A:$A,0),1)+1))</f>
        <v>13</v>
      </c>
      <c r="M57" s="77" t="s">
        <v>61</v>
      </c>
      <c r="N57" s="67">
        <v>9</v>
      </c>
      <c r="O57" s="68">
        <f>IF($N57="","",INDEX('2. závod'!$A:$BX,$N57+5,INDEX('Základní list'!$B:$B,MATCH($M57,'Základní list'!$A:$A,0),1)))</f>
        <v>8740</v>
      </c>
      <c r="P57" s="65">
        <f>IF($N57="","",INDEX('2. závod'!$A:$BX,$N57+5,INDEX('Základní list'!$B:$B,MATCH($M57,'Základní list'!$A:$A,0),1)+1))</f>
        <v>1</v>
      </c>
      <c r="Q57" s="82">
        <f t="shared" si="10"/>
        <v>2</v>
      </c>
      <c r="R57" s="84">
        <f t="shared" si="11"/>
        <v>8740</v>
      </c>
      <c r="S57" s="86">
        <f t="shared" si="12"/>
        <v>14</v>
      </c>
      <c r="T57" s="88">
        <f t="shared" si="13"/>
        <v>49</v>
      </c>
    </row>
    <row r="58" spans="1:20" s="41" customFormat="1" ht="25.5" customHeight="1">
      <c r="A58" s="104">
        <v>5</v>
      </c>
      <c r="B58" s="101">
        <v>5</v>
      </c>
      <c r="C58" s="66" t="s">
        <v>108</v>
      </c>
      <c r="D58" s="98" t="s">
        <v>90</v>
      </c>
      <c r="E58" s="110"/>
      <c r="F58" s="42" t="str">
        <f t="shared" si="7"/>
        <v>B13</v>
      </c>
      <c r="G58" s="42" t="str">
        <f t="shared" si="8"/>
        <v>B10</v>
      </c>
      <c r="H58" s="40">
        <f t="shared" si="9"/>
      </c>
      <c r="I58" s="77" t="s">
        <v>61</v>
      </c>
      <c r="J58" s="67">
        <v>13</v>
      </c>
      <c r="K58" s="68">
        <f>IF($J58="","",INDEX('1. závod'!$A:$BX,$J58+5,INDEX('Základní list'!$B:$B,MATCH($I58,'Základní list'!$A:$A,0),1)))</f>
        <v>2560</v>
      </c>
      <c r="L58" s="65">
        <f>IF($J58="","",INDEX('1. závod'!$A:$BX,$J58+5,INDEX('Základní list'!$B:$B,MATCH($I58,'Základní list'!$A:$A,0),1)+1))</f>
        <v>7</v>
      </c>
      <c r="M58" s="77" t="s">
        <v>61</v>
      </c>
      <c r="N58" s="67">
        <v>10</v>
      </c>
      <c r="O58" s="68">
        <f>IF($N58="","",INDEX('2. závod'!$A:$BX,$N58+5,INDEX('Základní list'!$B:$B,MATCH($M58,'Základní list'!$A:$A,0),1)))</f>
        <v>4020</v>
      </c>
      <c r="P58" s="65">
        <f>IF($N58="","",INDEX('2. závod'!$A:$BX,$N58+5,INDEX('Základní list'!$B:$B,MATCH($M58,'Základní list'!$A:$A,0),1)+1))</f>
        <v>7</v>
      </c>
      <c r="Q58" s="82">
        <f t="shared" si="10"/>
        <v>2</v>
      </c>
      <c r="R58" s="84">
        <f t="shared" si="11"/>
        <v>6580</v>
      </c>
      <c r="S58" s="86">
        <f t="shared" si="12"/>
        <v>14</v>
      </c>
      <c r="T58" s="88">
        <f t="shared" si="13"/>
        <v>50</v>
      </c>
    </row>
    <row r="59" spans="1:20" s="41" customFormat="1" ht="25.5" customHeight="1">
      <c r="A59" s="103">
        <v>19</v>
      </c>
      <c r="B59" s="101">
        <v>19</v>
      </c>
      <c r="C59" s="66" t="s">
        <v>115</v>
      </c>
      <c r="D59" s="98" t="s">
        <v>90</v>
      </c>
      <c r="E59" s="110"/>
      <c r="F59" s="42" t="str">
        <f t="shared" si="7"/>
        <v>B1</v>
      </c>
      <c r="G59" s="42" t="str">
        <f t="shared" si="8"/>
        <v>E2</v>
      </c>
      <c r="H59" s="40">
        <f t="shared" si="9"/>
      </c>
      <c r="I59" s="77" t="s">
        <v>61</v>
      </c>
      <c r="J59" s="67">
        <v>1</v>
      </c>
      <c r="K59" s="68">
        <f>IF($J59="","",INDEX('1. závod'!$A:$BX,$J59+5,INDEX('Základní list'!$B:$B,MATCH($I59,'Základní list'!$A:$A,0),1)))</f>
        <v>1500</v>
      </c>
      <c r="L59" s="65">
        <f>IF($J59="","",INDEX('1. závod'!$A:$BX,$J59+5,INDEX('Základní list'!$B:$B,MATCH($I59,'Základní list'!$A:$A,0),1)+1))</f>
        <v>9</v>
      </c>
      <c r="M59" s="77" t="s">
        <v>84</v>
      </c>
      <c r="N59" s="67">
        <v>2</v>
      </c>
      <c r="O59" s="68">
        <f>IF($N59="","",INDEX('2. závod'!$A:$BX,$N59+5,INDEX('Základní list'!$B:$B,MATCH($M59,'Základní list'!$A:$A,0),1)))</f>
        <v>4680</v>
      </c>
      <c r="P59" s="65">
        <f>IF($N59="","",INDEX('2. závod'!$A:$BX,$N59+5,INDEX('Základní list'!$B:$B,MATCH($M59,'Základní list'!$A:$A,0),1)+1))</f>
        <v>5</v>
      </c>
      <c r="Q59" s="82">
        <f t="shared" si="10"/>
        <v>2</v>
      </c>
      <c r="R59" s="84">
        <f t="shared" si="11"/>
        <v>6180</v>
      </c>
      <c r="S59" s="86">
        <f t="shared" si="12"/>
        <v>14</v>
      </c>
      <c r="T59" s="88">
        <f t="shared" si="13"/>
        <v>51</v>
      </c>
    </row>
    <row r="60" spans="1:20" s="41" customFormat="1" ht="25.5" customHeight="1">
      <c r="A60" s="104">
        <v>4</v>
      </c>
      <c r="B60" s="101">
        <v>4</v>
      </c>
      <c r="C60" s="66" t="s">
        <v>107</v>
      </c>
      <c r="D60" s="98" t="s">
        <v>90</v>
      </c>
      <c r="E60" s="110"/>
      <c r="F60" s="42" t="str">
        <f t="shared" si="7"/>
        <v>B8</v>
      </c>
      <c r="G60" s="42" t="str">
        <f t="shared" si="8"/>
        <v>D13</v>
      </c>
      <c r="H60" s="40">
        <f t="shared" si="9"/>
      </c>
      <c r="I60" s="77" t="s">
        <v>61</v>
      </c>
      <c r="J60" s="67">
        <v>8</v>
      </c>
      <c r="K60" s="68">
        <f>IF($J60="","",INDEX('1. závod'!$A:$BX,$J60+5,INDEX('Základní list'!$B:$B,MATCH($I60,'Základní list'!$A:$A,0),1)))</f>
        <v>2020</v>
      </c>
      <c r="L60" s="65">
        <f>IF($J60="","",INDEX('1. závod'!$A:$BX,$J60+5,INDEX('Základní list'!$B:$B,MATCH($I60,'Základní list'!$A:$A,0),1)+1))</f>
        <v>8</v>
      </c>
      <c r="M60" s="77" t="s">
        <v>63</v>
      </c>
      <c r="N60" s="67">
        <v>13</v>
      </c>
      <c r="O60" s="68">
        <f>IF($N60="","",INDEX('2. závod'!$A:$BX,$N60+5,INDEX('Základní list'!$B:$B,MATCH($M60,'Základní list'!$A:$A,0),1)))</f>
        <v>3940</v>
      </c>
      <c r="P60" s="65">
        <f>IF($N60="","",INDEX('2. závod'!$A:$BX,$N60+5,INDEX('Základní list'!$B:$B,MATCH($M60,'Základní list'!$A:$A,0),1)+1))</f>
        <v>6</v>
      </c>
      <c r="Q60" s="82">
        <f t="shared" si="10"/>
        <v>2</v>
      </c>
      <c r="R60" s="84">
        <f t="shared" si="11"/>
        <v>5960</v>
      </c>
      <c r="S60" s="86">
        <f t="shared" si="12"/>
        <v>14</v>
      </c>
      <c r="T60" s="88">
        <f t="shared" si="13"/>
        <v>52</v>
      </c>
    </row>
    <row r="61" spans="1:20" s="41" customFormat="1" ht="25.5" customHeight="1">
      <c r="A61" s="104">
        <v>111</v>
      </c>
      <c r="B61" s="101">
        <v>111</v>
      </c>
      <c r="C61" s="66" t="s">
        <v>186</v>
      </c>
      <c r="D61" s="98" t="s">
        <v>90</v>
      </c>
      <c r="E61" s="110"/>
      <c r="F61" s="42" t="str">
        <f t="shared" si="7"/>
        <v>D13</v>
      </c>
      <c r="G61" s="42" t="str">
        <f t="shared" si="8"/>
        <v>F8</v>
      </c>
      <c r="H61" s="40">
        <f t="shared" si="9"/>
      </c>
      <c r="I61" s="77" t="s">
        <v>63</v>
      </c>
      <c r="J61" s="67">
        <v>13</v>
      </c>
      <c r="K61" s="68">
        <f>IF($J61="","",INDEX('1. závod'!$A:$BX,$J61+5,INDEX('Základní list'!$B:$B,MATCH($I61,'Základní list'!$A:$A,0),1)))</f>
        <v>1040</v>
      </c>
      <c r="L61" s="65">
        <f>IF($J61="","",INDEX('1. závod'!$A:$BX,$J61+5,INDEX('Základní list'!$B:$B,MATCH($I61,'Základní list'!$A:$A,0),1)+1))</f>
        <v>6</v>
      </c>
      <c r="M61" s="77" t="s">
        <v>85</v>
      </c>
      <c r="N61" s="67">
        <v>8</v>
      </c>
      <c r="O61" s="68">
        <f>IF($N61="","",INDEX('2. závod'!$A:$BX,$N61+5,INDEX('Základní list'!$B:$B,MATCH($M61,'Základní list'!$A:$A,0),1)))</f>
        <v>2020</v>
      </c>
      <c r="P61" s="65">
        <f>IF($N61="","",INDEX('2. závod'!$A:$BX,$N61+5,INDEX('Základní list'!$B:$B,MATCH($M61,'Základní list'!$A:$A,0),1)+1))</f>
        <v>8</v>
      </c>
      <c r="Q61" s="82">
        <f t="shared" si="10"/>
        <v>2</v>
      </c>
      <c r="R61" s="84">
        <f t="shared" si="11"/>
        <v>3060</v>
      </c>
      <c r="S61" s="86">
        <f t="shared" si="12"/>
        <v>14</v>
      </c>
      <c r="T61" s="88">
        <f t="shared" si="13"/>
        <v>53</v>
      </c>
    </row>
    <row r="62" spans="1:20" s="41" customFormat="1" ht="25.5" customHeight="1">
      <c r="A62" s="104">
        <v>40</v>
      </c>
      <c r="B62" s="100">
        <v>40</v>
      </c>
      <c r="C62" s="66" t="s">
        <v>130</v>
      </c>
      <c r="D62" s="98" t="s">
        <v>90</v>
      </c>
      <c r="E62" s="110"/>
      <c r="F62" s="42" t="str">
        <f t="shared" si="7"/>
        <v>F12</v>
      </c>
      <c r="G62" s="42" t="str">
        <f t="shared" si="8"/>
        <v>F9</v>
      </c>
      <c r="H62" s="40">
        <f t="shared" si="9"/>
      </c>
      <c r="I62" s="77" t="s">
        <v>85</v>
      </c>
      <c r="J62" s="67">
        <v>12</v>
      </c>
      <c r="K62" s="68">
        <f>IF($J62="","",INDEX('1. závod'!$A:$BX,$J62+5,INDEX('Základní list'!$B:$B,MATCH($I62,'Základní list'!$A:$A,0),1)))</f>
        <v>1620</v>
      </c>
      <c r="L62" s="65">
        <f>IF($J62="","",INDEX('1. závod'!$A:$BX,$J62+5,INDEX('Základní list'!$B:$B,MATCH($I62,'Základní list'!$A:$A,0),1)+1))</f>
        <v>4</v>
      </c>
      <c r="M62" s="77" t="s">
        <v>85</v>
      </c>
      <c r="N62" s="67">
        <v>9</v>
      </c>
      <c r="O62" s="68">
        <f>IF($N62="","",INDEX('2. závod'!$A:$BX,$N62+5,INDEX('Základní list'!$B:$B,MATCH($M62,'Základní list'!$A:$A,0),1)))</f>
        <v>1320</v>
      </c>
      <c r="P62" s="65">
        <f>IF($N62="","",INDEX('2. závod'!$A:$BX,$N62+5,INDEX('Základní list'!$B:$B,MATCH($M62,'Základní list'!$A:$A,0),1)+1))</f>
        <v>10</v>
      </c>
      <c r="Q62" s="82">
        <f t="shared" si="10"/>
        <v>2</v>
      </c>
      <c r="R62" s="84">
        <f t="shared" si="11"/>
        <v>2940</v>
      </c>
      <c r="S62" s="86">
        <f t="shared" si="12"/>
        <v>14</v>
      </c>
      <c r="T62" s="88">
        <f t="shared" si="13"/>
        <v>54</v>
      </c>
    </row>
    <row r="63" spans="1:20" s="41" customFormat="1" ht="25.5" customHeight="1">
      <c r="A63" s="103">
        <v>18</v>
      </c>
      <c r="B63" s="101">
        <v>18</v>
      </c>
      <c r="C63" s="66" t="s">
        <v>212</v>
      </c>
      <c r="D63" s="98" t="s">
        <v>90</v>
      </c>
      <c r="E63" s="110"/>
      <c r="F63" s="42" t="str">
        <f t="shared" si="7"/>
        <v>F10</v>
      </c>
      <c r="G63" s="42" t="str">
        <f t="shared" si="8"/>
        <v>G12</v>
      </c>
      <c r="H63" s="40">
        <f t="shared" si="9"/>
      </c>
      <c r="I63" s="77" t="s">
        <v>85</v>
      </c>
      <c r="J63" s="67">
        <v>10</v>
      </c>
      <c r="K63" s="68">
        <f>IF($J63="","",INDEX('1. závod'!$A:$BX,$J63+5,INDEX('Základní list'!$B:$B,MATCH($I63,'Základní list'!$A:$A,0),1)))</f>
        <v>400</v>
      </c>
      <c r="L63" s="65">
        <f>IF($J63="","",INDEX('1. závod'!$A:$BX,$J63+5,INDEX('Základní list'!$B:$B,MATCH($I63,'Základní list'!$A:$A,0),1)+1))</f>
        <v>8</v>
      </c>
      <c r="M63" s="77" t="s">
        <v>43</v>
      </c>
      <c r="N63" s="67">
        <v>12</v>
      </c>
      <c r="O63" s="68">
        <f>IF($N63="","",INDEX('2. závod'!$A:$BX,$N63+5,INDEX('Základní list'!$B:$B,MATCH($M63,'Základní list'!$A:$A,0),1)))</f>
        <v>2100</v>
      </c>
      <c r="P63" s="65">
        <f>IF($N63="","",INDEX('2. závod'!$A:$BX,$N63+5,INDEX('Základní list'!$B:$B,MATCH($M63,'Základní list'!$A:$A,0),1)+1))</f>
        <v>6</v>
      </c>
      <c r="Q63" s="82">
        <f t="shared" si="10"/>
        <v>2</v>
      </c>
      <c r="R63" s="84">
        <f t="shared" si="11"/>
        <v>2500</v>
      </c>
      <c r="S63" s="86">
        <f t="shared" si="12"/>
        <v>14</v>
      </c>
      <c r="T63" s="88">
        <f t="shared" si="13"/>
        <v>55</v>
      </c>
    </row>
    <row r="64" spans="1:20" s="41" customFormat="1" ht="25.5" customHeight="1">
      <c r="A64" s="104">
        <v>33</v>
      </c>
      <c r="B64" s="101">
        <v>33</v>
      </c>
      <c r="C64" s="66" t="s">
        <v>125</v>
      </c>
      <c r="D64" s="98" t="s">
        <v>90</v>
      </c>
      <c r="E64" s="110"/>
      <c r="F64" s="42" t="str">
        <f t="shared" si="7"/>
        <v>F5</v>
      </c>
      <c r="G64" s="42" t="str">
        <f t="shared" si="8"/>
        <v>H1</v>
      </c>
      <c r="H64" s="40">
        <f t="shared" si="9"/>
      </c>
      <c r="I64" s="77" t="s">
        <v>85</v>
      </c>
      <c r="J64" s="67">
        <v>5</v>
      </c>
      <c r="K64" s="68">
        <f>IF($J64="","",INDEX('1. závod'!$A:$BX,$J64+5,INDEX('Základní list'!$B:$B,MATCH($I64,'Základní list'!$A:$A,0),1)))</f>
        <v>2940</v>
      </c>
      <c r="L64" s="65">
        <f>IF($J64="","",INDEX('1. závod'!$A:$BX,$J64+5,INDEX('Základní list'!$B:$B,MATCH($I64,'Základní list'!$A:$A,0),1)+1))</f>
        <v>3</v>
      </c>
      <c r="M64" s="77" t="s">
        <v>64</v>
      </c>
      <c r="N64" s="67">
        <v>1</v>
      </c>
      <c r="O64" s="68">
        <f>IF($N64="","",INDEX('2. závod'!$A:$BX,$N64+5,INDEX('Základní list'!$B:$B,MATCH($M64,'Základní list'!$A:$A,0),1)))</f>
        <v>1600</v>
      </c>
      <c r="P64" s="65">
        <f>IF($N64="","",INDEX('2. závod'!$A:$BX,$N64+5,INDEX('Základní list'!$B:$B,MATCH($M64,'Základní list'!$A:$A,0),1)+1))</f>
        <v>12</v>
      </c>
      <c r="Q64" s="82">
        <f t="shared" si="10"/>
        <v>2</v>
      </c>
      <c r="R64" s="84">
        <f t="shared" si="11"/>
        <v>4540</v>
      </c>
      <c r="S64" s="86">
        <f t="shared" si="12"/>
        <v>15</v>
      </c>
      <c r="T64" s="88">
        <f t="shared" si="13"/>
        <v>56</v>
      </c>
    </row>
    <row r="65" spans="1:20" s="41" customFormat="1" ht="25.5" customHeight="1">
      <c r="A65" s="104">
        <v>48</v>
      </c>
      <c r="B65" s="101">
        <v>48</v>
      </c>
      <c r="C65" s="66" t="s">
        <v>137</v>
      </c>
      <c r="D65" s="98" t="s">
        <v>90</v>
      </c>
      <c r="E65" s="110"/>
      <c r="F65" s="42" t="str">
        <f t="shared" si="7"/>
        <v>C9</v>
      </c>
      <c r="G65" s="42" t="str">
        <f t="shared" si="8"/>
        <v>D5</v>
      </c>
      <c r="H65" s="40">
        <f t="shared" si="9"/>
      </c>
      <c r="I65" s="77" t="s">
        <v>62</v>
      </c>
      <c r="J65" s="67">
        <v>9</v>
      </c>
      <c r="K65" s="68">
        <f>IF($J65="","",INDEX('1. závod'!$A:$BX,$J65+5,INDEX('Základní list'!$B:$B,MATCH($I65,'Základní list'!$A:$A,0),1)))</f>
        <v>1220</v>
      </c>
      <c r="L65" s="65">
        <f>IF($J65="","",INDEX('1. závod'!$A:$BX,$J65+5,INDEX('Základní list'!$B:$B,MATCH($I65,'Základní list'!$A:$A,0),1)+1))</f>
        <v>8</v>
      </c>
      <c r="M65" s="77" t="s">
        <v>63</v>
      </c>
      <c r="N65" s="67">
        <v>5</v>
      </c>
      <c r="O65" s="68">
        <f>IF($N65="","",INDEX('2. závod'!$A:$BX,$N65+5,INDEX('Základní list'!$B:$B,MATCH($M65,'Základní list'!$A:$A,0),1)))</f>
        <v>3240</v>
      </c>
      <c r="P65" s="65">
        <f>IF($N65="","",INDEX('2. závod'!$A:$BX,$N65+5,INDEX('Základní list'!$B:$B,MATCH($M65,'Základní list'!$A:$A,0),1)+1))</f>
        <v>7</v>
      </c>
      <c r="Q65" s="82">
        <f t="shared" si="10"/>
        <v>2</v>
      </c>
      <c r="R65" s="84">
        <f t="shared" si="11"/>
        <v>4460</v>
      </c>
      <c r="S65" s="86">
        <f t="shared" si="12"/>
        <v>15</v>
      </c>
      <c r="T65" s="88">
        <f t="shared" si="13"/>
        <v>57</v>
      </c>
    </row>
    <row r="66" spans="1:20" s="41" customFormat="1" ht="25.5" customHeight="1">
      <c r="A66" s="104">
        <v>29</v>
      </c>
      <c r="B66" s="101">
        <v>29</v>
      </c>
      <c r="C66" s="66" t="s">
        <v>120</v>
      </c>
      <c r="D66" s="98" t="s">
        <v>90</v>
      </c>
      <c r="E66" s="110"/>
      <c r="F66" s="42" t="str">
        <f t="shared" si="7"/>
        <v>E11</v>
      </c>
      <c r="G66" s="42" t="str">
        <f t="shared" si="8"/>
        <v>F3</v>
      </c>
      <c r="H66" s="40">
        <f t="shared" si="9"/>
      </c>
      <c r="I66" s="77" t="s">
        <v>84</v>
      </c>
      <c r="J66" s="67">
        <v>11</v>
      </c>
      <c r="K66" s="68">
        <f>IF($J66="","",INDEX('1. závod'!$A:$BX,$J66+5,INDEX('Základní list'!$B:$B,MATCH($I66,'Základní list'!$A:$A,0),1)))</f>
        <v>900</v>
      </c>
      <c r="L66" s="65">
        <f>IF($J66="","",INDEX('1. závod'!$A:$BX,$J66+5,INDEX('Základní list'!$B:$B,MATCH($I66,'Základní list'!$A:$A,0),1)+1))</f>
        <v>10</v>
      </c>
      <c r="M66" s="77" t="s">
        <v>85</v>
      </c>
      <c r="N66" s="67">
        <v>3</v>
      </c>
      <c r="O66" s="68">
        <f>IF($N66="","",INDEX('2. závod'!$A:$BX,$N66+5,INDEX('Základní list'!$B:$B,MATCH($M66,'Základní list'!$A:$A,0),1)))</f>
        <v>2440</v>
      </c>
      <c r="P66" s="65">
        <f>IF($N66="","",INDEX('2. závod'!$A:$BX,$N66+5,INDEX('Základní list'!$B:$B,MATCH($M66,'Základní list'!$A:$A,0),1)+1))</f>
        <v>5</v>
      </c>
      <c r="Q66" s="82">
        <f t="shared" si="10"/>
        <v>2</v>
      </c>
      <c r="R66" s="84">
        <f t="shared" si="11"/>
        <v>3340</v>
      </c>
      <c r="S66" s="86">
        <f t="shared" si="12"/>
        <v>15</v>
      </c>
      <c r="T66" s="88">
        <f t="shared" si="13"/>
        <v>58</v>
      </c>
    </row>
    <row r="67" spans="1:20" s="41" customFormat="1" ht="25.5" customHeight="1">
      <c r="A67" s="103">
        <v>84</v>
      </c>
      <c r="B67" s="100">
        <v>84</v>
      </c>
      <c r="C67" s="66" t="s">
        <v>162</v>
      </c>
      <c r="D67" s="98" t="s">
        <v>90</v>
      </c>
      <c r="E67" s="110"/>
      <c r="F67" s="42" t="str">
        <f t="shared" si="7"/>
        <v>E10</v>
      </c>
      <c r="G67" s="42" t="str">
        <f t="shared" si="8"/>
        <v>G5</v>
      </c>
      <c r="H67" s="40">
        <f t="shared" si="9"/>
      </c>
      <c r="I67" s="77" t="s">
        <v>84</v>
      </c>
      <c r="J67" s="67">
        <v>10</v>
      </c>
      <c r="K67" s="68">
        <f>IF($J67="","",INDEX('1. závod'!$A:$BX,$J67+5,INDEX('Základní list'!$B:$B,MATCH($I67,'Základní list'!$A:$A,0),1)))</f>
        <v>1520</v>
      </c>
      <c r="L67" s="65">
        <f>IF($J67="","",INDEX('1. závod'!$A:$BX,$J67+5,INDEX('Základní list'!$B:$B,MATCH($I67,'Základní list'!$A:$A,0),1)+1))</f>
        <v>6</v>
      </c>
      <c r="M67" s="77" t="s">
        <v>43</v>
      </c>
      <c r="N67" s="67">
        <v>5</v>
      </c>
      <c r="O67" s="68">
        <f>IF($N67="","",INDEX('2. závod'!$A:$BX,$N67+5,INDEX('Základní list'!$B:$B,MATCH($M67,'Základní list'!$A:$A,0),1)))</f>
        <v>1760</v>
      </c>
      <c r="P67" s="65">
        <f>IF($N67="","",INDEX('2. závod'!$A:$BX,$N67+5,INDEX('Základní list'!$B:$B,MATCH($M67,'Základní list'!$A:$A,0),1)+1))</f>
        <v>9</v>
      </c>
      <c r="Q67" s="82">
        <f t="shared" si="10"/>
        <v>2</v>
      </c>
      <c r="R67" s="84">
        <f t="shared" si="11"/>
        <v>3280</v>
      </c>
      <c r="S67" s="86">
        <f t="shared" si="12"/>
        <v>15</v>
      </c>
      <c r="T67" s="88">
        <f t="shared" si="13"/>
        <v>59</v>
      </c>
    </row>
    <row r="68" spans="1:20" s="41" customFormat="1" ht="25.5" customHeight="1">
      <c r="A68" s="104">
        <v>30</v>
      </c>
      <c r="B68" s="101">
        <v>30</v>
      </c>
      <c r="C68" s="66" t="s">
        <v>122</v>
      </c>
      <c r="D68" s="98" t="s">
        <v>90</v>
      </c>
      <c r="E68" s="110"/>
      <c r="F68" s="42" t="str">
        <f t="shared" si="7"/>
        <v>G11</v>
      </c>
      <c r="G68" s="42" t="str">
        <f t="shared" si="8"/>
        <v>G14</v>
      </c>
      <c r="H68" s="40">
        <f t="shared" si="9"/>
      </c>
      <c r="I68" s="77" t="s">
        <v>43</v>
      </c>
      <c r="J68" s="67">
        <v>11</v>
      </c>
      <c r="K68" s="68">
        <f>IF($J68="","",INDEX('1. závod'!$A:$BX,$J68+5,INDEX('Základní list'!$B:$B,MATCH($I68,'Základní list'!$A:$A,0),1)))</f>
        <v>1300</v>
      </c>
      <c r="L68" s="65">
        <f>IF($J68="","",INDEX('1. závod'!$A:$BX,$J68+5,INDEX('Základní list'!$B:$B,MATCH($I68,'Základní list'!$A:$A,0),1)+1))</f>
        <v>5</v>
      </c>
      <c r="M68" s="77" t="s">
        <v>43</v>
      </c>
      <c r="N68" s="67">
        <v>14</v>
      </c>
      <c r="O68" s="68">
        <f>IF($N68="","",INDEX('2. závod'!$A:$BX,$N68+5,INDEX('Základní list'!$B:$B,MATCH($M68,'Základní list'!$A:$A,0),1)))</f>
        <v>1540</v>
      </c>
      <c r="P68" s="65">
        <f>IF($N68="","",INDEX('2. závod'!$A:$BX,$N68+5,INDEX('Základní list'!$B:$B,MATCH($M68,'Základní list'!$A:$A,0),1)+1))</f>
        <v>10</v>
      </c>
      <c r="Q68" s="82">
        <f t="shared" si="10"/>
        <v>2</v>
      </c>
      <c r="R68" s="84">
        <f t="shared" si="11"/>
        <v>2840</v>
      </c>
      <c r="S68" s="86">
        <f t="shared" si="12"/>
        <v>15</v>
      </c>
      <c r="T68" s="88">
        <f t="shared" si="13"/>
        <v>60</v>
      </c>
    </row>
    <row r="69" spans="1:20" s="41" customFormat="1" ht="25.5" customHeight="1">
      <c r="A69" s="104">
        <v>80</v>
      </c>
      <c r="B69" s="101">
        <v>80</v>
      </c>
      <c r="C69" s="66" t="s">
        <v>159</v>
      </c>
      <c r="D69" s="98" t="s">
        <v>90</v>
      </c>
      <c r="E69" s="110"/>
      <c r="F69" s="42" t="str">
        <f t="shared" si="7"/>
        <v>H7</v>
      </c>
      <c r="G69" s="42" t="str">
        <f t="shared" si="8"/>
        <v>F10</v>
      </c>
      <c r="H69" s="40">
        <f t="shared" si="9"/>
      </c>
      <c r="I69" s="77" t="s">
        <v>64</v>
      </c>
      <c r="J69" s="67">
        <v>7</v>
      </c>
      <c r="K69" s="68">
        <f>IF($J69="","",INDEX('1. závod'!$A:$BX,$J69+5,INDEX('Základní list'!$B:$B,MATCH($I69,'Základní list'!$A:$A,0),1)))</f>
        <v>2320</v>
      </c>
      <c r="L69" s="65">
        <f>IF($J69="","",INDEX('1. závod'!$A:$BX,$J69+5,INDEX('Základní list'!$B:$B,MATCH($I69,'Základní list'!$A:$A,0),1)+1))</f>
        <v>4.5</v>
      </c>
      <c r="M69" s="77" t="s">
        <v>85</v>
      </c>
      <c r="N69" s="67">
        <v>10</v>
      </c>
      <c r="O69" s="68">
        <f>IF($N69="","",INDEX('2. závod'!$A:$BX,$N69+5,INDEX('Základní list'!$B:$B,MATCH($M69,'Základní list'!$A:$A,0),1)))</f>
        <v>1300</v>
      </c>
      <c r="P69" s="65">
        <f>IF($N69="","",INDEX('2. závod'!$A:$BX,$N69+5,INDEX('Základní list'!$B:$B,MATCH($M69,'Základní list'!$A:$A,0),1)+1))</f>
        <v>11</v>
      </c>
      <c r="Q69" s="82">
        <f t="shared" si="10"/>
        <v>2</v>
      </c>
      <c r="R69" s="84">
        <f t="shared" si="11"/>
        <v>3620</v>
      </c>
      <c r="S69" s="86">
        <f t="shared" si="12"/>
        <v>15.5</v>
      </c>
      <c r="T69" s="88">
        <f t="shared" si="13"/>
        <v>61</v>
      </c>
    </row>
    <row r="70" spans="1:20" s="41" customFormat="1" ht="25.5" customHeight="1">
      <c r="A70" s="104">
        <v>97</v>
      </c>
      <c r="B70" s="101">
        <v>97</v>
      </c>
      <c r="C70" s="66" t="s">
        <v>183</v>
      </c>
      <c r="D70" s="98" t="s">
        <v>90</v>
      </c>
      <c r="E70" s="110"/>
      <c r="F70" s="42" t="str">
        <f t="shared" si="7"/>
        <v>H10</v>
      </c>
      <c r="G70" s="42" t="str">
        <f t="shared" si="8"/>
        <v>G9</v>
      </c>
      <c r="H70" s="40">
        <f t="shared" si="9"/>
      </c>
      <c r="I70" s="77" t="s">
        <v>64</v>
      </c>
      <c r="J70" s="67">
        <v>10</v>
      </c>
      <c r="K70" s="68">
        <f>IF($J70="","",INDEX('1. závod'!$A:$BX,$J70+5,INDEX('Základní list'!$B:$B,MATCH($I70,'Základní list'!$A:$A,0),1)))</f>
        <v>960</v>
      </c>
      <c r="L70" s="65">
        <f>IF($J70="","",INDEX('1. závod'!$A:$BX,$J70+5,INDEX('Základní list'!$B:$B,MATCH($I70,'Základní list'!$A:$A,0),1)+1))</f>
        <v>7.5</v>
      </c>
      <c r="M70" s="77" t="s">
        <v>43</v>
      </c>
      <c r="N70" s="67">
        <v>9</v>
      </c>
      <c r="O70" s="68">
        <f>IF($N70="","",INDEX('2. závod'!$A:$BX,$N70+5,INDEX('Základní list'!$B:$B,MATCH($M70,'Základní list'!$A:$A,0),1)))</f>
        <v>2060</v>
      </c>
      <c r="P70" s="65">
        <f>IF($N70="","",INDEX('2. závod'!$A:$BX,$N70+5,INDEX('Základní list'!$B:$B,MATCH($M70,'Základní list'!$A:$A,0),1)+1))</f>
        <v>8</v>
      </c>
      <c r="Q70" s="82">
        <f t="shared" si="10"/>
        <v>2</v>
      </c>
      <c r="R70" s="84">
        <f t="shared" si="11"/>
        <v>3020</v>
      </c>
      <c r="S70" s="86">
        <f t="shared" si="12"/>
        <v>15.5</v>
      </c>
      <c r="T70" s="88">
        <f t="shared" si="13"/>
        <v>62</v>
      </c>
    </row>
    <row r="71" spans="1:20" s="41" customFormat="1" ht="25.5" customHeight="1">
      <c r="A71" s="103">
        <v>108</v>
      </c>
      <c r="B71" s="101">
        <v>108</v>
      </c>
      <c r="C71" s="66" t="s">
        <v>206</v>
      </c>
      <c r="D71" s="98" t="s">
        <v>90</v>
      </c>
      <c r="E71" s="110"/>
      <c r="F71" s="42" t="str">
        <f t="shared" si="7"/>
        <v>A5</v>
      </c>
      <c r="G71" s="42" t="str">
        <f t="shared" si="8"/>
        <v>A3</v>
      </c>
      <c r="H71" s="40">
        <f t="shared" si="9"/>
      </c>
      <c r="I71" s="77" t="s">
        <v>60</v>
      </c>
      <c r="J71" s="67">
        <v>5</v>
      </c>
      <c r="K71" s="68">
        <f>IF($J71="","",INDEX('1. závod'!$A:$BX,$J71+5,INDEX('Základní list'!$B:$B,MATCH($I71,'Základní list'!$A:$A,0),1)))</f>
        <v>2400</v>
      </c>
      <c r="L71" s="65">
        <f>IF($J71="","",INDEX('1. závod'!$A:$BX,$J71+5,INDEX('Základní list'!$B:$B,MATCH($I71,'Základní list'!$A:$A,0),1)+1))</f>
        <v>7</v>
      </c>
      <c r="M71" s="77" t="s">
        <v>60</v>
      </c>
      <c r="N71" s="67">
        <v>3</v>
      </c>
      <c r="O71" s="68">
        <f>IF($N71="","",INDEX('2. závod'!$A:$BX,$N71+5,INDEX('Základní list'!$B:$B,MATCH($M71,'Základní list'!$A:$A,0),1)))</f>
        <v>5240</v>
      </c>
      <c r="P71" s="65">
        <f>IF($N71="","",INDEX('2. závod'!$A:$BX,$N71+5,INDEX('Základní list'!$B:$B,MATCH($M71,'Základní list'!$A:$A,0),1)+1))</f>
        <v>9</v>
      </c>
      <c r="Q71" s="82">
        <f t="shared" si="10"/>
        <v>2</v>
      </c>
      <c r="R71" s="84">
        <f t="shared" si="11"/>
        <v>7640</v>
      </c>
      <c r="S71" s="86">
        <f t="shared" si="12"/>
        <v>16</v>
      </c>
      <c r="T71" s="88">
        <f t="shared" si="13"/>
        <v>63</v>
      </c>
    </row>
    <row r="72" spans="1:20" s="41" customFormat="1" ht="25.5" customHeight="1">
      <c r="A72" s="104">
        <v>16</v>
      </c>
      <c r="B72" s="100">
        <v>16</v>
      </c>
      <c r="C72" s="66" t="s">
        <v>112</v>
      </c>
      <c r="D72" s="98" t="s">
        <v>90</v>
      </c>
      <c r="E72" s="110"/>
      <c r="F72" s="42" t="str">
        <f t="shared" si="7"/>
        <v>B6</v>
      </c>
      <c r="G72" s="42" t="str">
        <f t="shared" si="8"/>
        <v>E12</v>
      </c>
      <c r="H72" s="40">
        <f t="shared" si="9"/>
      </c>
      <c r="I72" s="77" t="s">
        <v>61</v>
      </c>
      <c r="J72" s="67">
        <v>6</v>
      </c>
      <c r="K72" s="68">
        <f>IF($J72="","",INDEX('1. závod'!$A:$BX,$J72+5,INDEX('Základní list'!$B:$B,MATCH($I72,'Základní list'!$A:$A,0),1)))</f>
        <v>1280</v>
      </c>
      <c r="L72" s="65">
        <f>IF($J72="","",INDEX('1. závod'!$A:$BX,$J72+5,INDEX('Základní list'!$B:$B,MATCH($I72,'Základní list'!$A:$A,0),1)+1))</f>
        <v>10</v>
      </c>
      <c r="M72" s="77" t="s">
        <v>84</v>
      </c>
      <c r="N72" s="67">
        <v>12</v>
      </c>
      <c r="O72" s="68">
        <f>IF($N72="","",INDEX('2. závod'!$A:$BX,$N72+5,INDEX('Základní list'!$B:$B,MATCH($M72,'Základní list'!$A:$A,0),1)))</f>
        <v>2800</v>
      </c>
      <c r="P72" s="65">
        <f>IF($N72="","",INDEX('2. závod'!$A:$BX,$N72+5,INDEX('Základní list'!$B:$B,MATCH($M72,'Základní list'!$A:$A,0),1)+1))</f>
        <v>6</v>
      </c>
      <c r="Q72" s="82">
        <f t="shared" si="10"/>
        <v>2</v>
      </c>
      <c r="R72" s="84">
        <f t="shared" si="11"/>
        <v>4080</v>
      </c>
      <c r="S72" s="86">
        <f t="shared" si="12"/>
        <v>16</v>
      </c>
      <c r="T72" s="88">
        <f t="shared" si="13"/>
        <v>64</v>
      </c>
    </row>
    <row r="73" spans="1:20" s="41" customFormat="1" ht="25.5" customHeight="1">
      <c r="A73" s="104">
        <v>113</v>
      </c>
      <c r="B73" s="101">
        <v>113</v>
      </c>
      <c r="C73" s="66" t="s">
        <v>210</v>
      </c>
      <c r="D73" s="98" t="s">
        <v>90</v>
      </c>
      <c r="E73" s="110"/>
      <c r="F73" s="42" t="str">
        <f aca="true" t="shared" si="14" ref="F73:F104">CONCATENATE(I73,J73)</f>
        <v>C10</v>
      </c>
      <c r="G73" s="42" t="str">
        <f aca="true" t="shared" si="15" ref="G73:G104">CONCATENATE(M73,N73)</f>
        <v>F12</v>
      </c>
      <c r="H73" s="40">
        <f aca="true" t="shared" si="16" ref="H73:H104">IF(ISBLANK(E73),"",E73)</f>
      </c>
      <c r="I73" s="77" t="s">
        <v>62</v>
      </c>
      <c r="J73" s="67">
        <v>10</v>
      </c>
      <c r="K73" s="68">
        <f>IF($J73="","",INDEX('1. závod'!$A:$BX,$J73+5,INDEX('Základní list'!$B:$B,MATCH($I73,'Základní list'!$A:$A,0),1)))</f>
        <v>2680</v>
      </c>
      <c r="L73" s="65">
        <f>IF($J73="","",INDEX('1. závod'!$A:$BX,$J73+5,INDEX('Základní list'!$B:$B,MATCH($I73,'Základní list'!$A:$A,0),1)+1))</f>
        <v>4</v>
      </c>
      <c r="M73" s="77" t="s">
        <v>85</v>
      </c>
      <c r="N73" s="67">
        <v>12</v>
      </c>
      <c r="O73" s="68">
        <f>IF($N73="","",INDEX('2. závod'!$A:$BX,$N73+5,INDEX('Základní list'!$B:$B,MATCH($M73,'Základní list'!$A:$A,0),1)))</f>
        <v>1040</v>
      </c>
      <c r="P73" s="65">
        <f>IF($N73="","",INDEX('2. závod'!$A:$BX,$N73+5,INDEX('Základní list'!$B:$B,MATCH($M73,'Základní list'!$A:$A,0),1)+1))</f>
        <v>12</v>
      </c>
      <c r="Q73" s="82">
        <f aca="true" t="shared" si="17" ref="Q73:Q104">IF(ISBLANK($A73),"",COUNT(L73,P73))</f>
        <v>2</v>
      </c>
      <c r="R73" s="84">
        <f aca="true" t="shared" si="18" ref="R73:R104">IF(ISBLANK($N73),"",SUM(K73,O73))</f>
        <v>3720</v>
      </c>
      <c r="S73" s="86">
        <f aca="true" t="shared" si="19" ref="S73:S104">IF(ISBLANK($N73),"",SUM(L73,P73))</f>
        <v>16</v>
      </c>
      <c r="T73" s="88">
        <f aca="true" t="shared" si="20" ref="T73:T104">IF(ISBLANK($C73),"",IF(ISTEXT(T72),1,T72+1))</f>
        <v>65</v>
      </c>
    </row>
    <row r="74" spans="1:20" s="41" customFormat="1" ht="25.5" customHeight="1">
      <c r="A74" s="104">
        <v>11</v>
      </c>
      <c r="B74" s="101">
        <v>11</v>
      </c>
      <c r="C74" s="66" t="s">
        <v>121</v>
      </c>
      <c r="D74" s="98" t="s">
        <v>90</v>
      </c>
      <c r="E74" s="110"/>
      <c r="F74" s="42" t="str">
        <f t="shared" si="14"/>
        <v>G8</v>
      </c>
      <c r="G74" s="42" t="str">
        <f t="shared" si="15"/>
        <v>B4</v>
      </c>
      <c r="H74" s="40">
        <f t="shared" si="16"/>
      </c>
      <c r="I74" s="77" t="s">
        <v>43</v>
      </c>
      <c r="J74" s="67">
        <v>8</v>
      </c>
      <c r="K74" s="68">
        <f>IF($J74="","",INDEX('1. závod'!$A:$BX,$J74+5,INDEX('Základní list'!$B:$B,MATCH($I74,'Základní list'!$A:$A,0),1)))</f>
        <v>440</v>
      </c>
      <c r="L74" s="65">
        <f>IF($J74="","",INDEX('1. závod'!$A:$BX,$J74+5,INDEX('Základní list'!$B:$B,MATCH($I74,'Základní list'!$A:$A,0),1)+1))</f>
        <v>8.5</v>
      </c>
      <c r="M74" s="77" t="s">
        <v>61</v>
      </c>
      <c r="N74" s="67">
        <v>4</v>
      </c>
      <c r="O74" s="68">
        <f>IF($N74="","",INDEX('2. závod'!$A:$BX,$N74+5,INDEX('Základní list'!$B:$B,MATCH($M74,'Základní list'!$A:$A,0),1)))</f>
        <v>2560</v>
      </c>
      <c r="P74" s="65">
        <f>IF($N74="","",INDEX('2. závod'!$A:$BX,$N74+5,INDEX('Základní list'!$B:$B,MATCH($M74,'Základní list'!$A:$A,0),1)+1))</f>
        <v>8</v>
      </c>
      <c r="Q74" s="82">
        <f t="shared" si="17"/>
        <v>2</v>
      </c>
      <c r="R74" s="84">
        <f t="shared" si="18"/>
        <v>3000</v>
      </c>
      <c r="S74" s="86">
        <f t="shared" si="19"/>
        <v>16.5</v>
      </c>
      <c r="T74" s="88">
        <f t="shared" si="20"/>
        <v>66</v>
      </c>
    </row>
    <row r="75" spans="1:20" s="41" customFormat="1" ht="25.5" customHeight="1">
      <c r="A75" s="103">
        <v>44</v>
      </c>
      <c r="B75" s="101">
        <v>44</v>
      </c>
      <c r="C75" s="66" t="s">
        <v>134</v>
      </c>
      <c r="D75" s="98" t="s">
        <v>90</v>
      </c>
      <c r="E75" s="110"/>
      <c r="F75" s="42" t="str">
        <f t="shared" si="14"/>
        <v>G7</v>
      </c>
      <c r="G75" s="42" t="str">
        <f t="shared" si="15"/>
        <v>D4</v>
      </c>
      <c r="H75" s="40">
        <f t="shared" si="16"/>
      </c>
      <c r="I75" s="77" t="s">
        <v>43</v>
      </c>
      <c r="J75" s="67">
        <v>7</v>
      </c>
      <c r="K75" s="68">
        <f>IF($J75="","",INDEX('1. závod'!$A:$BX,$J75+5,INDEX('Základní list'!$B:$B,MATCH($I75,'Základní list'!$A:$A,0),1)))</f>
        <v>440</v>
      </c>
      <c r="L75" s="65">
        <f>IF($J75="","",INDEX('1. závod'!$A:$BX,$J75+5,INDEX('Základní list'!$B:$B,MATCH($I75,'Základní list'!$A:$A,0),1)+1))</f>
        <v>8.5</v>
      </c>
      <c r="M75" s="77" t="s">
        <v>63</v>
      </c>
      <c r="N75" s="67">
        <v>4</v>
      </c>
      <c r="O75" s="68">
        <f>IF($N75="","",INDEX('2. závod'!$A:$BX,$N75+5,INDEX('Základní list'!$B:$B,MATCH($M75,'Základní list'!$A:$A,0),1)))</f>
        <v>2020</v>
      </c>
      <c r="P75" s="65">
        <f>IF($N75="","",INDEX('2. závod'!$A:$BX,$N75+5,INDEX('Základní list'!$B:$B,MATCH($M75,'Základní list'!$A:$A,0),1)+1))</f>
        <v>8</v>
      </c>
      <c r="Q75" s="82">
        <f t="shared" si="17"/>
        <v>2</v>
      </c>
      <c r="R75" s="84">
        <f t="shared" si="18"/>
        <v>2460</v>
      </c>
      <c r="S75" s="86">
        <f t="shared" si="19"/>
        <v>16.5</v>
      </c>
      <c r="T75" s="88">
        <f t="shared" si="20"/>
        <v>67</v>
      </c>
    </row>
    <row r="76" spans="1:20" s="41" customFormat="1" ht="25.5" customHeight="1">
      <c r="A76" s="104">
        <v>3</v>
      </c>
      <c r="B76" s="101">
        <v>3</v>
      </c>
      <c r="C76" s="66" t="s">
        <v>106</v>
      </c>
      <c r="D76" s="98" t="s">
        <v>90</v>
      </c>
      <c r="E76" s="110"/>
      <c r="F76" s="42" t="str">
        <f t="shared" si="14"/>
        <v>A4</v>
      </c>
      <c r="G76" s="42" t="str">
        <f t="shared" si="15"/>
        <v>D7</v>
      </c>
      <c r="H76" s="40">
        <f t="shared" si="16"/>
      </c>
      <c r="I76" s="77" t="s">
        <v>60</v>
      </c>
      <c r="J76" s="67">
        <v>4</v>
      </c>
      <c r="K76" s="68">
        <f>IF($J76="","",INDEX('1. závod'!$A:$BX,$J76+5,INDEX('Základní list'!$B:$B,MATCH($I76,'Základní list'!$A:$A,0),1)))</f>
        <v>4320</v>
      </c>
      <c r="L76" s="65">
        <f>IF($J76="","",INDEX('1. závod'!$A:$BX,$J76+5,INDEX('Základní list'!$B:$B,MATCH($I76,'Základní list'!$A:$A,0),1)+1))</f>
        <v>5</v>
      </c>
      <c r="M76" s="77" t="s">
        <v>63</v>
      </c>
      <c r="N76" s="67">
        <v>7</v>
      </c>
      <c r="O76" s="68">
        <f>IF($N76="","",INDEX('2. závod'!$A:$BX,$N76+5,INDEX('Základní list'!$B:$B,MATCH($M76,'Základní list'!$A:$A,0),1)))</f>
        <v>1080</v>
      </c>
      <c r="P76" s="65">
        <f>IF($N76="","",INDEX('2. závod'!$A:$BX,$N76+5,INDEX('Základní list'!$B:$B,MATCH($M76,'Základní list'!$A:$A,0),1)+1))</f>
        <v>12</v>
      </c>
      <c r="Q76" s="82">
        <f t="shared" si="17"/>
        <v>2</v>
      </c>
      <c r="R76" s="84">
        <f t="shared" si="18"/>
        <v>5400</v>
      </c>
      <c r="S76" s="86">
        <f t="shared" si="19"/>
        <v>17</v>
      </c>
      <c r="T76" s="88">
        <f t="shared" si="20"/>
        <v>68</v>
      </c>
    </row>
    <row r="77" spans="1:20" s="41" customFormat="1" ht="25.5" customHeight="1">
      <c r="A77" s="104">
        <v>64</v>
      </c>
      <c r="B77" s="100">
        <v>64</v>
      </c>
      <c r="C77" s="66" t="s">
        <v>152</v>
      </c>
      <c r="D77" s="98" t="s">
        <v>90</v>
      </c>
      <c r="E77" s="110"/>
      <c r="F77" s="42" t="str">
        <f t="shared" si="14"/>
        <v>B11</v>
      </c>
      <c r="G77" s="42" t="str">
        <f t="shared" si="15"/>
        <v>G8</v>
      </c>
      <c r="H77" s="40">
        <f t="shared" si="16"/>
      </c>
      <c r="I77" s="77" t="s">
        <v>61</v>
      </c>
      <c r="J77" s="67">
        <v>11</v>
      </c>
      <c r="K77" s="68">
        <f>IF($J77="","",INDEX('1. závod'!$A:$BX,$J77+5,INDEX('Základní list'!$B:$B,MATCH($I77,'Základní list'!$A:$A,0),1)))</f>
        <v>3260</v>
      </c>
      <c r="L77" s="65">
        <f>IF($J77="","",INDEX('1. závod'!$A:$BX,$J77+5,INDEX('Základní list'!$B:$B,MATCH($I77,'Základní list'!$A:$A,0),1)+1))</f>
        <v>6</v>
      </c>
      <c r="M77" s="77" t="s">
        <v>43</v>
      </c>
      <c r="N77" s="67">
        <v>8</v>
      </c>
      <c r="O77" s="68">
        <f>IF($N77="","",INDEX('2. závod'!$A:$BX,$N77+5,INDEX('Základní list'!$B:$B,MATCH($M77,'Základní list'!$A:$A,0),1)))</f>
        <v>1500</v>
      </c>
      <c r="P77" s="65">
        <f>IF($N77="","",INDEX('2. závod'!$A:$BX,$N77+5,INDEX('Základní list'!$B:$B,MATCH($M77,'Základní list'!$A:$A,0),1)+1))</f>
        <v>11</v>
      </c>
      <c r="Q77" s="82">
        <f t="shared" si="17"/>
        <v>2</v>
      </c>
      <c r="R77" s="84">
        <f t="shared" si="18"/>
        <v>4760</v>
      </c>
      <c r="S77" s="86">
        <f t="shared" si="19"/>
        <v>17</v>
      </c>
      <c r="T77" s="88">
        <f t="shared" si="20"/>
        <v>69</v>
      </c>
    </row>
    <row r="78" spans="1:20" s="41" customFormat="1" ht="25.5" customHeight="1">
      <c r="A78" s="103">
        <v>65</v>
      </c>
      <c r="B78" s="101">
        <v>65</v>
      </c>
      <c r="C78" s="66" t="s">
        <v>187</v>
      </c>
      <c r="D78" s="98" t="s">
        <v>90</v>
      </c>
      <c r="E78" s="110"/>
      <c r="F78" s="42" t="str">
        <f t="shared" si="14"/>
        <v>F2</v>
      </c>
      <c r="G78" s="42" t="str">
        <f t="shared" si="15"/>
        <v>C12</v>
      </c>
      <c r="H78" s="40">
        <f t="shared" si="16"/>
      </c>
      <c r="I78" s="77" t="s">
        <v>85</v>
      </c>
      <c r="J78" s="67">
        <v>2</v>
      </c>
      <c r="K78" s="68">
        <f>IF($J78="","",INDEX('1. závod'!$A:$BX,$J78+5,INDEX('Základní list'!$B:$B,MATCH($I78,'Základní list'!$A:$A,0),1)))</f>
        <v>0</v>
      </c>
      <c r="L78" s="65">
        <f>IF($J78="","",INDEX('1. závod'!$A:$BX,$J78+5,INDEX('Základní list'!$B:$B,MATCH($I78,'Základní list'!$A:$A,0),1)+1))</f>
        <v>12.5</v>
      </c>
      <c r="M78" s="77" t="s">
        <v>62</v>
      </c>
      <c r="N78" s="67">
        <v>12</v>
      </c>
      <c r="O78" s="68">
        <f>IF($N78="","",INDEX('2. závod'!$A:$BX,$N78+5,INDEX('Základní list'!$B:$B,MATCH($M78,'Základní list'!$A:$A,0),1)))</f>
        <v>6520</v>
      </c>
      <c r="P78" s="65">
        <f>IF($N78="","",INDEX('2. závod'!$A:$BX,$N78+5,INDEX('Základní list'!$B:$B,MATCH($M78,'Základní list'!$A:$A,0),1)+1))</f>
        <v>5</v>
      </c>
      <c r="Q78" s="82">
        <f t="shared" si="17"/>
        <v>2</v>
      </c>
      <c r="R78" s="84">
        <f t="shared" si="18"/>
        <v>6520</v>
      </c>
      <c r="S78" s="86">
        <f t="shared" si="19"/>
        <v>17.5</v>
      </c>
      <c r="T78" s="88">
        <f t="shared" si="20"/>
        <v>70</v>
      </c>
    </row>
    <row r="79" spans="1:20" s="41" customFormat="1" ht="25.5" customHeight="1">
      <c r="A79" s="104">
        <v>85</v>
      </c>
      <c r="B79" s="101">
        <v>85</v>
      </c>
      <c r="C79" s="66" t="s">
        <v>163</v>
      </c>
      <c r="D79" s="98" t="s">
        <v>90</v>
      </c>
      <c r="E79" s="110"/>
      <c r="F79" s="42" t="str">
        <f t="shared" si="14"/>
        <v>D7</v>
      </c>
      <c r="G79" s="42" t="str">
        <f t="shared" si="15"/>
        <v>G4</v>
      </c>
      <c r="H79" s="40">
        <f t="shared" si="16"/>
      </c>
      <c r="I79" s="77" t="s">
        <v>63</v>
      </c>
      <c r="J79" s="67">
        <v>7</v>
      </c>
      <c r="K79" s="68">
        <f>IF($J79="","",INDEX('1. závod'!$A:$BX,$J79+5,INDEX('Základní list'!$B:$B,MATCH($I79,'Základní list'!$A:$A,0),1)))</f>
        <v>0</v>
      </c>
      <c r="L79" s="65">
        <f>IF($J79="","",INDEX('1. závod'!$A:$BX,$J79+5,INDEX('Základní list'!$B:$B,MATCH($I79,'Základní list'!$A:$A,0),1)+1))</f>
        <v>12.5</v>
      </c>
      <c r="M79" s="77" t="s">
        <v>43</v>
      </c>
      <c r="N79" s="67">
        <v>4</v>
      </c>
      <c r="O79" s="68">
        <f>IF($N79="","",INDEX('2. závod'!$A:$BX,$N79+5,INDEX('Základní list'!$B:$B,MATCH($M79,'Základní list'!$A:$A,0),1)))</f>
        <v>2260</v>
      </c>
      <c r="P79" s="65">
        <f>IF($N79="","",INDEX('2. závod'!$A:$BX,$N79+5,INDEX('Základní list'!$B:$B,MATCH($M79,'Základní list'!$A:$A,0),1)+1))</f>
        <v>5</v>
      </c>
      <c r="Q79" s="82">
        <f t="shared" si="17"/>
        <v>2</v>
      </c>
      <c r="R79" s="84">
        <f t="shared" si="18"/>
        <v>2260</v>
      </c>
      <c r="S79" s="86">
        <f t="shared" si="19"/>
        <v>17.5</v>
      </c>
      <c r="T79" s="88">
        <f t="shared" si="20"/>
        <v>71</v>
      </c>
    </row>
    <row r="80" spans="1:20" s="41" customFormat="1" ht="25.5" customHeight="1">
      <c r="A80" s="104">
        <v>100</v>
      </c>
      <c r="B80" s="101">
        <v>100</v>
      </c>
      <c r="C80" s="66" t="s">
        <v>144</v>
      </c>
      <c r="D80" s="98" t="s">
        <v>90</v>
      </c>
      <c r="E80" s="110"/>
      <c r="F80" s="42" t="str">
        <f t="shared" si="14"/>
        <v>E6</v>
      </c>
      <c r="G80" s="42" t="str">
        <f t="shared" si="15"/>
        <v>C10</v>
      </c>
      <c r="H80" s="40">
        <f t="shared" si="16"/>
      </c>
      <c r="I80" s="77" t="s">
        <v>84</v>
      </c>
      <c r="J80" s="67">
        <v>6</v>
      </c>
      <c r="K80" s="68">
        <f>IF($J80="","",INDEX('1. závod'!$A:$BX,$J80+5,INDEX('Základní list'!$B:$B,MATCH($I80,'Základní list'!$A:$A,0),1)))</f>
        <v>1480</v>
      </c>
      <c r="L80" s="65">
        <f>IF($J80="","",INDEX('1. závod'!$A:$BX,$J80+5,INDEX('Základní list'!$B:$B,MATCH($I80,'Základní list'!$A:$A,0),1)+1))</f>
        <v>8</v>
      </c>
      <c r="M80" s="77" t="s">
        <v>62</v>
      </c>
      <c r="N80" s="67">
        <v>10</v>
      </c>
      <c r="O80" s="68">
        <f>IF($N80="","",INDEX('2. závod'!$A:$BX,$N80+5,INDEX('Základní list'!$B:$B,MATCH($M80,'Základní list'!$A:$A,0),1)))</f>
        <v>2680</v>
      </c>
      <c r="P80" s="65">
        <f>IF($N80="","",INDEX('2. závod'!$A:$BX,$N80+5,INDEX('Základní list'!$B:$B,MATCH($M80,'Základní list'!$A:$A,0),1)+1))</f>
        <v>10</v>
      </c>
      <c r="Q80" s="82">
        <f t="shared" si="17"/>
        <v>2</v>
      </c>
      <c r="R80" s="84">
        <f t="shared" si="18"/>
        <v>4160</v>
      </c>
      <c r="S80" s="86">
        <f t="shared" si="19"/>
        <v>18</v>
      </c>
      <c r="T80" s="88">
        <f t="shared" si="20"/>
        <v>72</v>
      </c>
    </row>
    <row r="81" spans="1:20" s="41" customFormat="1" ht="25.5" customHeight="1">
      <c r="A81" s="104">
        <v>105</v>
      </c>
      <c r="B81" s="100">
        <v>105</v>
      </c>
      <c r="C81" s="66" t="s">
        <v>180</v>
      </c>
      <c r="D81" s="98" t="s">
        <v>90</v>
      </c>
      <c r="E81" s="110"/>
      <c r="F81" s="42" t="str">
        <f t="shared" si="14"/>
        <v>G14</v>
      </c>
      <c r="G81" s="42" t="str">
        <f t="shared" si="15"/>
        <v>E8</v>
      </c>
      <c r="H81" s="40">
        <f t="shared" si="16"/>
      </c>
      <c r="I81" s="77" t="s">
        <v>43</v>
      </c>
      <c r="J81" s="67">
        <v>14</v>
      </c>
      <c r="K81" s="68">
        <f>IF($J81="","",INDEX('1. závod'!$A:$BX,$J81+5,INDEX('Základní list'!$B:$B,MATCH($I81,'Základní list'!$A:$A,0),1)))</f>
        <v>340</v>
      </c>
      <c r="L81" s="65">
        <f>IF($J81="","",INDEX('1. závod'!$A:$BX,$J81+5,INDEX('Základní list'!$B:$B,MATCH($I81,'Základní list'!$A:$A,0),1)+1))</f>
        <v>10</v>
      </c>
      <c r="M81" s="77" t="s">
        <v>84</v>
      </c>
      <c r="N81" s="67">
        <v>8</v>
      </c>
      <c r="O81" s="68">
        <f>IF($N81="","",INDEX('2. závod'!$A:$BX,$N81+5,INDEX('Základní list'!$B:$B,MATCH($M81,'Základní list'!$A:$A,0),1)))</f>
        <v>2300</v>
      </c>
      <c r="P81" s="65">
        <f>IF($N81="","",INDEX('2. závod'!$A:$BX,$N81+5,INDEX('Základní list'!$B:$B,MATCH($M81,'Základní list'!$A:$A,0),1)+1))</f>
        <v>8</v>
      </c>
      <c r="Q81" s="82">
        <f t="shared" si="17"/>
        <v>2</v>
      </c>
      <c r="R81" s="84">
        <f t="shared" si="18"/>
        <v>2640</v>
      </c>
      <c r="S81" s="86">
        <f t="shared" si="19"/>
        <v>18</v>
      </c>
      <c r="T81" s="88">
        <f t="shared" si="20"/>
        <v>73</v>
      </c>
    </row>
    <row r="82" spans="1:20" s="41" customFormat="1" ht="25.5" customHeight="1">
      <c r="A82" s="103">
        <v>101</v>
      </c>
      <c r="B82" s="101">
        <v>101</v>
      </c>
      <c r="C82" s="66" t="s">
        <v>175</v>
      </c>
      <c r="D82" s="98" t="s">
        <v>90</v>
      </c>
      <c r="E82" s="110"/>
      <c r="F82" s="42" t="str">
        <f t="shared" si="14"/>
        <v>G6</v>
      </c>
      <c r="G82" s="42" t="str">
        <f t="shared" si="15"/>
        <v>B14</v>
      </c>
      <c r="H82" s="40">
        <f t="shared" si="16"/>
      </c>
      <c r="I82" s="77" t="s">
        <v>43</v>
      </c>
      <c r="J82" s="67">
        <v>6</v>
      </c>
      <c r="K82" s="68">
        <f>IF($J82="","",INDEX('1. závod'!$A:$BX,$J82+5,INDEX('Základní list'!$B:$B,MATCH($I82,'Základní list'!$A:$A,0),1)))</f>
        <v>1620</v>
      </c>
      <c r="L82" s="65">
        <f>IF($J82="","",INDEX('1. závod'!$A:$BX,$J82+5,INDEX('Základní list'!$B:$B,MATCH($I82,'Základní list'!$A:$A,0),1)+1))</f>
        <v>4</v>
      </c>
      <c r="M82" s="77" t="s">
        <v>61</v>
      </c>
      <c r="N82" s="67">
        <v>14</v>
      </c>
      <c r="O82" s="68">
        <f>IF($N82="","",INDEX('2. závod'!$A:$BX,$N82+5,INDEX('Základní list'!$B:$B,MATCH($M82,'Základní list'!$A:$A,0),1)))</f>
        <v>140</v>
      </c>
      <c r="P82" s="65">
        <f>IF($N82="","",INDEX('2. závod'!$A:$BX,$N82+5,INDEX('Základní list'!$B:$B,MATCH($M82,'Základní list'!$A:$A,0),1)+1))</f>
        <v>14</v>
      </c>
      <c r="Q82" s="82">
        <f t="shared" si="17"/>
        <v>2</v>
      </c>
      <c r="R82" s="84">
        <f t="shared" si="18"/>
        <v>1760</v>
      </c>
      <c r="S82" s="86">
        <f t="shared" si="19"/>
        <v>18</v>
      </c>
      <c r="T82" s="88">
        <f t="shared" si="20"/>
        <v>74</v>
      </c>
    </row>
    <row r="83" spans="1:20" s="41" customFormat="1" ht="25.5" customHeight="1">
      <c r="A83" s="104">
        <v>87</v>
      </c>
      <c r="B83" s="101">
        <v>87</v>
      </c>
      <c r="C83" s="66" t="s">
        <v>167</v>
      </c>
      <c r="D83" s="98" t="s">
        <v>90</v>
      </c>
      <c r="E83" s="110"/>
      <c r="F83" s="42" t="str">
        <f t="shared" si="14"/>
        <v>B4</v>
      </c>
      <c r="G83" s="42" t="str">
        <f t="shared" si="15"/>
        <v>H5</v>
      </c>
      <c r="H83" s="40">
        <f t="shared" si="16"/>
      </c>
      <c r="I83" s="77" t="s">
        <v>61</v>
      </c>
      <c r="J83" s="67">
        <v>4</v>
      </c>
      <c r="K83" s="68">
        <f>IF($J83="","",INDEX('1. závod'!$A:$BX,$J83+5,INDEX('Základní list'!$B:$B,MATCH($I83,'Základní list'!$A:$A,0),1)))</f>
        <v>0</v>
      </c>
      <c r="L83" s="65">
        <f>IF($J83="","",INDEX('1. závod'!$A:$BX,$J83+5,INDEX('Základní list'!$B:$B,MATCH($I83,'Základní list'!$A:$A,0),1)+1))</f>
        <v>13.5</v>
      </c>
      <c r="M83" s="77" t="s">
        <v>64</v>
      </c>
      <c r="N83" s="67">
        <v>5</v>
      </c>
      <c r="O83" s="68">
        <f>IF($N83="","",INDEX('2. závod'!$A:$BX,$N83+5,INDEX('Základní list'!$B:$B,MATCH($M83,'Základní list'!$A:$A,0),1)))</f>
        <v>3160</v>
      </c>
      <c r="P83" s="65">
        <f>IF($N83="","",INDEX('2. závod'!$A:$BX,$N83+5,INDEX('Základní list'!$B:$B,MATCH($M83,'Základní list'!$A:$A,0),1)+1))</f>
        <v>5</v>
      </c>
      <c r="Q83" s="82">
        <f t="shared" si="17"/>
        <v>2</v>
      </c>
      <c r="R83" s="84">
        <f t="shared" si="18"/>
        <v>3160</v>
      </c>
      <c r="S83" s="86">
        <f t="shared" si="19"/>
        <v>18.5</v>
      </c>
      <c r="T83" s="88">
        <f t="shared" si="20"/>
        <v>75</v>
      </c>
    </row>
    <row r="84" spans="1:20" s="41" customFormat="1" ht="25.5" customHeight="1">
      <c r="A84" s="104">
        <v>34</v>
      </c>
      <c r="B84" s="101">
        <v>34</v>
      </c>
      <c r="C84" s="66" t="s">
        <v>126</v>
      </c>
      <c r="D84" s="98" t="s">
        <v>90</v>
      </c>
      <c r="E84" s="110"/>
      <c r="F84" s="42" t="str">
        <f t="shared" si="14"/>
        <v>A10</v>
      </c>
      <c r="G84" s="42" t="str">
        <f t="shared" si="15"/>
        <v>A8</v>
      </c>
      <c r="H84" s="40">
        <f t="shared" si="16"/>
      </c>
      <c r="I84" s="77" t="s">
        <v>60</v>
      </c>
      <c r="J84" s="67">
        <v>10</v>
      </c>
      <c r="K84" s="68">
        <f>IF($J84="","",INDEX('1. závod'!$A:$BX,$J84+5,INDEX('Základní list'!$B:$B,MATCH($I84,'Základní list'!$A:$A,0),1)))</f>
        <v>2200</v>
      </c>
      <c r="L84" s="65">
        <f>IF($J84="","",INDEX('1. závod'!$A:$BX,$J84+5,INDEX('Základní list'!$B:$B,MATCH($I84,'Základní list'!$A:$A,0),1)+1))</f>
        <v>8</v>
      </c>
      <c r="M84" s="77" t="s">
        <v>60</v>
      </c>
      <c r="N84" s="67">
        <v>8</v>
      </c>
      <c r="O84" s="68">
        <f>IF($N84="","",INDEX('2. závod'!$A:$BX,$N84+5,INDEX('Základní list'!$B:$B,MATCH($M84,'Základní list'!$A:$A,0),1)))</f>
        <v>4940</v>
      </c>
      <c r="P84" s="65">
        <f>IF($N84="","",INDEX('2. závod'!$A:$BX,$N84+5,INDEX('Základní list'!$B:$B,MATCH($M84,'Základní list'!$A:$A,0),1)+1))</f>
        <v>11</v>
      </c>
      <c r="Q84" s="82">
        <f t="shared" si="17"/>
        <v>2</v>
      </c>
      <c r="R84" s="84">
        <f t="shared" si="18"/>
        <v>7140</v>
      </c>
      <c r="S84" s="86">
        <f t="shared" si="19"/>
        <v>19</v>
      </c>
      <c r="T84" s="88">
        <f t="shared" si="20"/>
        <v>76</v>
      </c>
    </row>
    <row r="85" spans="1:20" s="41" customFormat="1" ht="25.5" customHeight="1">
      <c r="A85" s="104">
        <v>77</v>
      </c>
      <c r="B85" s="101">
        <v>77</v>
      </c>
      <c r="C85" s="66" t="s">
        <v>215</v>
      </c>
      <c r="D85" s="98" t="s">
        <v>90</v>
      </c>
      <c r="E85" s="110"/>
      <c r="F85" s="42" t="str">
        <f t="shared" si="14"/>
        <v>B14</v>
      </c>
      <c r="G85" s="42" t="str">
        <f t="shared" si="15"/>
        <v>C13</v>
      </c>
      <c r="H85" s="40">
        <f t="shared" si="16"/>
      </c>
      <c r="I85" s="77" t="s">
        <v>61</v>
      </c>
      <c r="J85" s="67">
        <v>14</v>
      </c>
      <c r="K85" s="68">
        <f>IF($J85="","",INDEX('1. závod'!$A:$BX,$J85+5,INDEX('Základní list'!$B:$B,MATCH($I85,'Základní list'!$A:$A,0),1)))</f>
        <v>820</v>
      </c>
      <c r="L85" s="65">
        <f>IF($J85="","",INDEX('1. závod'!$A:$BX,$J85+5,INDEX('Základní list'!$B:$B,MATCH($I85,'Základní list'!$A:$A,0),1)+1))</f>
        <v>11</v>
      </c>
      <c r="M85" s="77" t="s">
        <v>62</v>
      </c>
      <c r="N85" s="67">
        <v>13</v>
      </c>
      <c r="O85" s="68">
        <f>IF($N85="","",INDEX('2. závod'!$A:$BX,$N85+5,INDEX('Základní list'!$B:$B,MATCH($M85,'Základní list'!$A:$A,0),1)))</f>
        <v>3400</v>
      </c>
      <c r="P85" s="65">
        <f>IF($N85="","",INDEX('2. závod'!$A:$BX,$N85+5,INDEX('Základní list'!$B:$B,MATCH($M85,'Základní list'!$A:$A,0),1)+1))</f>
        <v>8</v>
      </c>
      <c r="Q85" s="82">
        <f t="shared" si="17"/>
        <v>2</v>
      </c>
      <c r="R85" s="84">
        <f t="shared" si="18"/>
        <v>4220</v>
      </c>
      <c r="S85" s="86">
        <f t="shared" si="19"/>
        <v>19</v>
      </c>
      <c r="T85" s="88">
        <f t="shared" si="20"/>
        <v>77</v>
      </c>
    </row>
    <row r="86" spans="1:20" s="41" customFormat="1" ht="25.5" customHeight="1">
      <c r="A86" s="103">
        <v>69</v>
      </c>
      <c r="B86" s="100">
        <v>69</v>
      </c>
      <c r="C86" s="66" t="s">
        <v>196</v>
      </c>
      <c r="D86" s="98" t="s">
        <v>90</v>
      </c>
      <c r="E86" s="110"/>
      <c r="F86" s="42" t="str">
        <f t="shared" si="14"/>
        <v>A13</v>
      </c>
      <c r="G86" s="42" t="str">
        <f t="shared" si="15"/>
        <v>F1</v>
      </c>
      <c r="H86" s="40">
        <f t="shared" si="16"/>
      </c>
      <c r="I86" s="77" t="s">
        <v>60</v>
      </c>
      <c r="J86" s="67">
        <v>13</v>
      </c>
      <c r="K86" s="68">
        <f>IF($J86="","",INDEX('1. závod'!$A:$BX,$J86+5,INDEX('Základní list'!$B:$B,MATCH($I86,'Základní list'!$A:$A,0),1)))</f>
        <v>1220</v>
      </c>
      <c r="L86" s="65">
        <f>IF($J86="","",INDEX('1. závod'!$A:$BX,$J86+5,INDEX('Základní list'!$B:$B,MATCH($I86,'Základní list'!$A:$A,0),1)+1))</f>
        <v>13</v>
      </c>
      <c r="M86" s="77" t="s">
        <v>85</v>
      </c>
      <c r="N86" s="67">
        <v>1</v>
      </c>
      <c r="O86" s="68">
        <f>IF($N86="","",INDEX('2. závod'!$A:$BX,$N86+5,INDEX('Základní list'!$B:$B,MATCH($M86,'Základní list'!$A:$A,0),1)))</f>
        <v>2400</v>
      </c>
      <c r="P86" s="65">
        <f>IF($N86="","",INDEX('2. závod'!$A:$BX,$N86+5,INDEX('Základní list'!$B:$B,MATCH($M86,'Základní list'!$A:$A,0),1)+1))</f>
        <v>6</v>
      </c>
      <c r="Q86" s="82">
        <f t="shared" si="17"/>
        <v>2</v>
      </c>
      <c r="R86" s="84">
        <f t="shared" si="18"/>
        <v>3620</v>
      </c>
      <c r="S86" s="86">
        <f t="shared" si="19"/>
        <v>19</v>
      </c>
      <c r="T86" s="88">
        <f t="shared" si="20"/>
        <v>78</v>
      </c>
    </row>
    <row r="87" spans="1:20" s="41" customFormat="1" ht="25.5" customHeight="1">
      <c r="A87" s="104">
        <v>81</v>
      </c>
      <c r="B87" s="101">
        <v>81</v>
      </c>
      <c r="C87" s="66" t="s">
        <v>191</v>
      </c>
      <c r="D87" s="98" t="s">
        <v>90</v>
      </c>
      <c r="E87" s="110"/>
      <c r="F87" s="42" t="str">
        <f t="shared" si="14"/>
        <v>C3</v>
      </c>
      <c r="G87" s="42" t="str">
        <f t="shared" si="15"/>
        <v>D8</v>
      </c>
      <c r="H87" s="40">
        <f t="shared" si="16"/>
      </c>
      <c r="I87" s="77" t="s">
        <v>62</v>
      </c>
      <c r="J87" s="67">
        <v>3</v>
      </c>
      <c r="K87" s="68">
        <f>IF($J87="","",INDEX('1. závod'!$A:$BX,$J87+5,INDEX('Základní list'!$B:$B,MATCH($I87,'Základní list'!$A:$A,0),1)))</f>
        <v>540</v>
      </c>
      <c r="L87" s="65">
        <f>IF($J87="","",INDEX('1. závod'!$A:$BX,$J87+5,INDEX('Základní list'!$B:$B,MATCH($I87,'Základní list'!$A:$A,0),1)+1))</f>
        <v>10</v>
      </c>
      <c r="M87" s="77" t="s">
        <v>63</v>
      </c>
      <c r="N87" s="67">
        <v>8</v>
      </c>
      <c r="O87" s="68">
        <f>IF($N87="","",INDEX('2. závod'!$A:$BX,$N87+5,INDEX('Základní list'!$B:$B,MATCH($M87,'Základní list'!$A:$A,0),1)))</f>
        <v>2000</v>
      </c>
      <c r="P87" s="65">
        <f>IF($N87="","",INDEX('2. závod'!$A:$BX,$N87+5,INDEX('Základní list'!$B:$B,MATCH($M87,'Základní list'!$A:$A,0),1)+1))</f>
        <v>9</v>
      </c>
      <c r="Q87" s="82">
        <f t="shared" si="17"/>
        <v>2</v>
      </c>
      <c r="R87" s="84">
        <f t="shared" si="18"/>
        <v>2540</v>
      </c>
      <c r="S87" s="86">
        <f t="shared" si="19"/>
        <v>19</v>
      </c>
      <c r="T87" s="88">
        <f t="shared" si="20"/>
        <v>79</v>
      </c>
    </row>
    <row r="88" spans="1:20" s="144" customFormat="1" ht="25.5" customHeight="1">
      <c r="A88" s="104">
        <v>67</v>
      </c>
      <c r="B88" s="101">
        <v>67</v>
      </c>
      <c r="C88" s="66" t="s">
        <v>153</v>
      </c>
      <c r="D88" s="98" t="s">
        <v>90</v>
      </c>
      <c r="E88" s="110"/>
      <c r="F88" s="42" t="str">
        <f t="shared" si="14"/>
        <v>A12</v>
      </c>
      <c r="G88" s="42" t="str">
        <f t="shared" si="15"/>
        <v>H2</v>
      </c>
      <c r="H88" s="40">
        <f t="shared" si="16"/>
      </c>
      <c r="I88" s="77" t="s">
        <v>60</v>
      </c>
      <c r="J88" s="67">
        <v>12</v>
      </c>
      <c r="K88" s="68">
        <f>IF($J88="","",INDEX('1. závod'!$A:$BX,$J88+5,INDEX('Základní list'!$B:$B,MATCH($I88,'Základní list'!$A:$A,0),1)))</f>
        <v>1660</v>
      </c>
      <c r="L88" s="65">
        <f>IF($J88="","",INDEX('1. závod'!$A:$BX,$J88+5,INDEX('Základní list'!$B:$B,MATCH($I88,'Základní list'!$A:$A,0),1)+1))</f>
        <v>11</v>
      </c>
      <c r="M88" s="77" t="s">
        <v>64</v>
      </c>
      <c r="N88" s="67">
        <v>2</v>
      </c>
      <c r="O88" s="68">
        <f>IF($N88="","",INDEX('2. závod'!$A:$BX,$N88+5,INDEX('Základní list'!$B:$B,MATCH($M88,'Základní list'!$A:$A,0),1)))</f>
        <v>2140</v>
      </c>
      <c r="P88" s="65">
        <f>IF($N88="","",INDEX('2. závod'!$A:$BX,$N88+5,INDEX('Základní list'!$B:$B,MATCH($M88,'Základní list'!$A:$A,0),1)+1))</f>
        <v>9</v>
      </c>
      <c r="Q88" s="82">
        <f t="shared" si="17"/>
        <v>2</v>
      </c>
      <c r="R88" s="84">
        <f t="shared" si="18"/>
        <v>3800</v>
      </c>
      <c r="S88" s="86">
        <f t="shared" si="19"/>
        <v>20</v>
      </c>
      <c r="T88" s="88">
        <f t="shared" si="20"/>
        <v>80</v>
      </c>
    </row>
    <row r="89" spans="1:20" s="41" customFormat="1" ht="25.5" customHeight="1">
      <c r="A89" s="104">
        <v>86</v>
      </c>
      <c r="B89" s="101">
        <v>86</v>
      </c>
      <c r="C89" s="66" t="s">
        <v>166</v>
      </c>
      <c r="D89" s="98" t="s">
        <v>90</v>
      </c>
      <c r="E89" s="110"/>
      <c r="F89" s="42" t="str">
        <f t="shared" si="14"/>
        <v>F13</v>
      </c>
      <c r="G89" s="42" t="str">
        <f t="shared" si="15"/>
        <v>H6</v>
      </c>
      <c r="H89" s="40">
        <f t="shared" si="16"/>
      </c>
      <c r="I89" s="77" t="s">
        <v>85</v>
      </c>
      <c r="J89" s="67">
        <v>13</v>
      </c>
      <c r="K89" s="68">
        <f>IF($J89="","",INDEX('1. závod'!$A:$BX,$J89+5,INDEX('Základní list'!$B:$B,MATCH($I89,'Základní list'!$A:$A,0),1)))</f>
        <v>180</v>
      </c>
      <c r="L89" s="65">
        <f>IF($J89="","",INDEX('1. závod'!$A:$BX,$J89+5,INDEX('Základní list'!$B:$B,MATCH($I89,'Základní list'!$A:$A,0),1)+1))</f>
        <v>10</v>
      </c>
      <c r="M89" s="77" t="s">
        <v>64</v>
      </c>
      <c r="N89" s="67">
        <v>6</v>
      </c>
      <c r="O89" s="68">
        <f>IF($N89="","",INDEX('2. závod'!$A:$BX,$N89+5,INDEX('Základní list'!$B:$B,MATCH($M89,'Základní list'!$A:$A,0),1)))</f>
        <v>2040</v>
      </c>
      <c r="P89" s="65">
        <f>IF($N89="","",INDEX('2. závod'!$A:$BX,$N89+5,INDEX('Základní list'!$B:$B,MATCH($M89,'Základní list'!$A:$A,0),1)+1))</f>
        <v>10</v>
      </c>
      <c r="Q89" s="82">
        <f t="shared" si="17"/>
        <v>2</v>
      </c>
      <c r="R89" s="84">
        <f t="shared" si="18"/>
        <v>2220</v>
      </c>
      <c r="S89" s="86">
        <f t="shared" si="19"/>
        <v>20</v>
      </c>
      <c r="T89" s="88">
        <f t="shared" si="20"/>
        <v>81</v>
      </c>
    </row>
    <row r="90" spans="1:20" s="41" customFormat="1" ht="25.5" customHeight="1">
      <c r="A90" s="103">
        <v>71</v>
      </c>
      <c r="B90" s="101">
        <v>71</v>
      </c>
      <c r="C90" s="66" t="s">
        <v>182</v>
      </c>
      <c r="D90" s="98" t="s">
        <v>90</v>
      </c>
      <c r="E90" s="110"/>
      <c r="F90" s="42" t="str">
        <f t="shared" si="14"/>
        <v>H1</v>
      </c>
      <c r="G90" s="42" t="str">
        <f t="shared" si="15"/>
        <v>G6</v>
      </c>
      <c r="H90" s="40">
        <f t="shared" si="16"/>
      </c>
      <c r="I90" s="77" t="s">
        <v>64</v>
      </c>
      <c r="J90" s="67">
        <v>1</v>
      </c>
      <c r="K90" s="68">
        <f>IF($J90="","",INDEX('1. závod'!$A:$BX,$J90+5,INDEX('Základní list'!$B:$B,MATCH($I90,'Základní list'!$A:$A,0),1)))</f>
        <v>0</v>
      </c>
      <c r="L90" s="65">
        <f>IF($J90="","",INDEX('1. závod'!$A:$BX,$J90+5,INDEX('Základní list'!$B:$B,MATCH($I90,'Základní list'!$A:$A,0),1)+1))</f>
        <v>13.5</v>
      </c>
      <c r="M90" s="77" t="s">
        <v>43</v>
      </c>
      <c r="N90" s="67">
        <v>6</v>
      </c>
      <c r="O90" s="68">
        <f>IF($N90="","",INDEX('2. závod'!$A:$BX,$N90+5,INDEX('Základní list'!$B:$B,MATCH($M90,'Základní list'!$A:$A,0),1)))</f>
        <v>2080</v>
      </c>
      <c r="P90" s="65">
        <f>IF($N90="","",INDEX('2. závod'!$A:$BX,$N90+5,INDEX('Základní list'!$B:$B,MATCH($M90,'Základní list'!$A:$A,0),1)+1))</f>
        <v>7</v>
      </c>
      <c r="Q90" s="82">
        <f t="shared" si="17"/>
        <v>2</v>
      </c>
      <c r="R90" s="84">
        <f t="shared" si="18"/>
        <v>2080</v>
      </c>
      <c r="S90" s="86">
        <f t="shared" si="19"/>
        <v>20.5</v>
      </c>
      <c r="T90" s="88">
        <f t="shared" si="20"/>
        <v>82</v>
      </c>
    </row>
    <row r="91" spans="1:20" s="41" customFormat="1" ht="25.5" customHeight="1">
      <c r="A91" s="104">
        <v>1</v>
      </c>
      <c r="B91" s="100">
        <v>1</v>
      </c>
      <c r="C91" s="66" t="s">
        <v>104</v>
      </c>
      <c r="D91" s="98" t="s">
        <v>90</v>
      </c>
      <c r="E91" s="110"/>
      <c r="F91" s="42" t="str">
        <f t="shared" si="14"/>
        <v>G12</v>
      </c>
      <c r="G91" s="42" t="str">
        <f t="shared" si="15"/>
        <v>B7</v>
      </c>
      <c r="H91" s="40">
        <f t="shared" si="16"/>
      </c>
      <c r="I91" s="77" t="s">
        <v>43</v>
      </c>
      <c r="J91" s="67">
        <v>12</v>
      </c>
      <c r="K91" s="68">
        <f>IF($J91="","",INDEX('1. závod'!$A:$BX,$J91+5,INDEX('Základní list'!$B:$B,MATCH($I91,'Základní list'!$A:$A,0),1)))</f>
        <v>260</v>
      </c>
      <c r="L91" s="65">
        <f>IF($J91="","",INDEX('1. závod'!$A:$BX,$J91+5,INDEX('Základní list'!$B:$B,MATCH($I91,'Základní list'!$A:$A,0),1)+1))</f>
        <v>12</v>
      </c>
      <c r="M91" s="77" t="s">
        <v>61</v>
      </c>
      <c r="N91" s="67">
        <v>7</v>
      </c>
      <c r="O91" s="68">
        <f>IF($N91="","",INDEX('2. závod'!$A:$BX,$N91+5,INDEX('Základní list'!$B:$B,MATCH($M91,'Základní list'!$A:$A,0),1)))</f>
        <v>2420</v>
      </c>
      <c r="P91" s="65">
        <f>IF($N91="","",INDEX('2. závod'!$A:$BX,$N91+5,INDEX('Základní list'!$B:$B,MATCH($M91,'Základní list'!$A:$A,0),1)+1))</f>
        <v>9</v>
      </c>
      <c r="Q91" s="82">
        <f>IF(ISBLANK($C91),"",COUNT(L91,P91))</f>
        <v>2</v>
      </c>
      <c r="R91" s="84">
        <f t="shared" si="18"/>
        <v>2680</v>
      </c>
      <c r="S91" s="86">
        <f t="shared" si="19"/>
        <v>21</v>
      </c>
      <c r="T91" s="88">
        <f t="shared" si="20"/>
        <v>83</v>
      </c>
    </row>
    <row r="92" spans="1:20" s="41" customFormat="1" ht="25.5" customHeight="1">
      <c r="A92" s="201">
        <v>28</v>
      </c>
      <c r="B92" s="202">
        <v>28</v>
      </c>
      <c r="C92" s="203" t="s">
        <v>214</v>
      </c>
      <c r="D92" s="204" t="s">
        <v>195</v>
      </c>
      <c r="E92" s="205"/>
      <c r="F92" s="206" t="str">
        <f t="shared" si="14"/>
        <v>E9</v>
      </c>
      <c r="G92" s="206" t="str">
        <f t="shared" si="15"/>
        <v>H12</v>
      </c>
      <c r="H92" s="207">
        <f t="shared" si="16"/>
      </c>
      <c r="I92" s="208" t="s">
        <v>84</v>
      </c>
      <c r="J92" s="209">
        <v>9</v>
      </c>
      <c r="K92" s="210">
        <f>IF($J92="","",INDEX('1. závod'!$A:$BX,$J92+5,INDEX('Základní list'!$B:$B,MATCH($I92,'Základní list'!$A:$A,0),1)))</f>
        <v>0</v>
      </c>
      <c r="L92" s="211">
        <f>IF($J92="","",INDEX('1. závod'!$A:$BX,$J92+5,INDEX('Základní list'!$B:$B,MATCH($I92,'Základní list'!$A:$A,0),1)+1))</f>
        <v>13</v>
      </c>
      <c r="M92" s="208" t="s">
        <v>64</v>
      </c>
      <c r="N92" s="209">
        <v>12</v>
      </c>
      <c r="O92" s="210">
        <f>IF($N92="","",INDEX('2. závod'!$A:$BX,$N92+5,INDEX('Základní list'!$B:$B,MATCH($M92,'Základní list'!$A:$A,0),1)))</f>
        <v>2600</v>
      </c>
      <c r="P92" s="211">
        <f>IF($N92="","",INDEX('2. závod'!$A:$BX,$N92+5,INDEX('Základní list'!$B:$B,MATCH($M92,'Základní list'!$A:$A,0),1)+1))</f>
        <v>8</v>
      </c>
      <c r="Q92" s="212">
        <f aca="true" t="shared" si="21" ref="Q92:Q120">IF(ISBLANK($A92),"",COUNT(L92,P92))</f>
        <v>2</v>
      </c>
      <c r="R92" s="213">
        <f t="shared" si="18"/>
        <v>2600</v>
      </c>
      <c r="S92" s="214">
        <f t="shared" si="19"/>
        <v>21</v>
      </c>
      <c r="T92" s="215">
        <f t="shared" si="20"/>
        <v>84</v>
      </c>
    </row>
    <row r="93" spans="1:20" s="41" customFormat="1" ht="25.5" customHeight="1">
      <c r="A93" s="104">
        <v>7</v>
      </c>
      <c r="B93" s="101">
        <v>7</v>
      </c>
      <c r="C93" s="66" t="s">
        <v>216</v>
      </c>
      <c r="D93" s="98" t="s">
        <v>90</v>
      </c>
      <c r="E93" s="110"/>
      <c r="F93" s="42" t="str">
        <f t="shared" si="14"/>
        <v>E4</v>
      </c>
      <c r="G93" s="42" t="str">
        <f t="shared" si="15"/>
        <v>F11</v>
      </c>
      <c r="H93" s="40">
        <f t="shared" si="16"/>
      </c>
      <c r="I93" s="77" t="s">
        <v>84</v>
      </c>
      <c r="J93" s="67">
        <v>4</v>
      </c>
      <c r="K93" s="68">
        <f>IF($J93="","",INDEX('1. závod'!$A:$BX,$J93+5,INDEX('Základní list'!$B:$B,MATCH($I93,'Základní list'!$A:$A,0),1)))</f>
        <v>0</v>
      </c>
      <c r="L93" s="65">
        <f>IF($J93="","",INDEX('1. závod'!$A:$BX,$J93+5,INDEX('Základní list'!$B:$B,MATCH($I93,'Základní list'!$A:$A,0),1)+1))</f>
        <v>13</v>
      </c>
      <c r="M93" s="77" t="s">
        <v>85</v>
      </c>
      <c r="N93" s="67">
        <v>11</v>
      </c>
      <c r="O93" s="68">
        <f>IF($N93="","",INDEX('2. závod'!$A:$BX,$N93+5,INDEX('Základní list'!$B:$B,MATCH($M93,'Základní list'!$A:$A,0),1)))</f>
        <v>1580</v>
      </c>
      <c r="P93" s="65">
        <f>IF($N93="","",INDEX('2. závod'!$A:$BX,$N93+5,INDEX('Základní list'!$B:$B,MATCH($M93,'Základní list'!$A:$A,0),1)+1))</f>
        <v>9</v>
      </c>
      <c r="Q93" s="82">
        <f t="shared" si="21"/>
        <v>2</v>
      </c>
      <c r="R93" s="84">
        <f t="shared" si="18"/>
        <v>1580</v>
      </c>
      <c r="S93" s="86">
        <f t="shared" si="19"/>
        <v>22</v>
      </c>
      <c r="T93" s="88">
        <f t="shared" si="20"/>
        <v>85</v>
      </c>
    </row>
    <row r="94" spans="1:20" s="41" customFormat="1" ht="25.5" customHeight="1">
      <c r="A94" s="103">
        <v>102</v>
      </c>
      <c r="B94" s="101">
        <v>102</v>
      </c>
      <c r="C94" s="66" t="s">
        <v>176</v>
      </c>
      <c r="D94" s="98" t="s">
        <v>90</v>
      </c>
      <c r="E94" s="110"/>
      <c r="F94" s="42" t="str">
        <f t="shared" si="14"/>
        <v>D12</v>
      </c>
      <c r="G94" s="42" t="str">
        <f t="shared" si="15"/>
        <v>D11</v>
      </c>
      <c r="H94" s="40">
        <f t="shared" si="16"/>
      </c>
      <c r="I94" s="77" t="s">
        <v>63</v>
      </c>
      <c r="J94" s="67">
        <v>12</v>
      </c>
      <c r="K94" s="68">
        <f>IF($J94="","",INDEX('1. závod'!$A:$BX,$J94+5,INDEX('Základní list'!$B:$B,MATCH($I94,'Základní list'!$A:$A,0),1)))</f>
        <v>660</v>
      </c>
      <c r="L94" s="65">
        <f>IF($J94="","",INDEX('1. závod'!$A:$BX,$J94+5,INDEX('Základní list'!$B:$B,MATCH($I94,'Základní list'!$A:$A,0),1)+1))</f>
        <v>8</v>
      </c>
      <c r="M94" s="77" t="s">
        <v>63</v>
      </c>
      <c r="N94" s="67">
        <v>11</v>
      </c>
      <c r="O94" s="68">
        <f>IF($N94="","",INDEX('2. závod'!$A:$BX,$N94+5,INDEX('Základní list'!$B:$B,MATCH($M94,'Základní list'!$A:$A,0),1)))</f>
        <v>760</v>
      </c>
      <c r="P94" s="65">
        <f>IF($N94="","",INDEX('2. závod'!$A:$BX,$N94+5,INDEX('Základní list'!$B:$B,MATCH($M94,'Základní list'!$A:$A,0),1)+1))</f>
        <v>14</v>
      </c>
      <c r="Q94" s="82">
        <f t="shared" si="21"/>
        <v>2</v>
      </c>
      <c r="R94" s="84">
        <f t="shared" si="18"/>
        <v>1420</v>
      </c>
      <c r="S94" s="86">
        <f t="shared" si="19"/>
        <v>22</v>
      </c>
      <c r="T94" s="88">
        <f t="shared" si="20"/>
        <v>86</v>
      </c>
    </row>
    <row r="95" spans="1:20" s="41" customFormat="1" ht="25.5" customHeight="1">
      <c r="A95" s="104">
        <v>32</v>
      </c>
      <c r="B95" s="101">
        <v>32</v>
      </c>
      <c r="C95" s="66" t="s">
        <v>124</v>
      </c>
      <c r="D95" s="98" t="s">
        <v>90</v>
      </c>
      <c r="E95" s="110"/>
      <c r="F95" s="42" t="str">
        <f t="shared" si="14"/>
        <v>F7</v>
      </c>
      <c r="G95" s="42" t="str">
        <f t="shared" si="15"/>
        <v>F7</v>
      </c>
      <c r="H95" s="40">
        <f t="shared" si="16"/>
      </c>
      <c r="I95" s="77" t="s">
        <v>85</v>
      </c>
      <c r="J95" s="67">
        <v>7</v>
      </c>
      <c r="K95" s="68">
        <f>IF($J95="","",INDEX('1. závod'!$A:$BX,$J95+5,INDEX('Základní list'!$B:$B,MATCH($I95,'Základní list'!$A:$A,0),1)))</f>
        <v>360</v>
      </c>
      <c r="L95" s="65">
        <f>IF($J95="","",INDEX('1. závod'!$A:$BX,$J95+5,INDEX('Základní list'!$B:$B,MATCH($I95,'Základní list'!$A:$A,0),1)+1))</f>
        <v>9</v>
      </c>
      <c r="M95" s="77" t="s">
        <v>85</v>
      </c>
      <c r="N95" s="67">
        <v>7</v>
      </c>
      <c r="O95" s="68">
        <f>IF($N95="","",INDEX('2. závod'!$A:$BX,$N95+5,INDEX('Základní list'!$B:$B,MATCH($M95,'Základní list'!$A:$A,0),1)))</f>
        <v>980</v>
      </c>
      <c r="P95" s="65">
        <f>IF($N95="","",INDEX('2. závod'!$A:$BX,$N95+5,INDEX('Základní list'!$B:$B,MATCH($M95,'Základní list'!$A:$A,0),1)+1))</f>
        <v>13</v>
      </c>
      <c r="Q95" s="82">
        <f t="shared" si="21"/>
        <v>2</v>
      </c>
      <c r="R95" s="84">
        <f t="shared" si="18"/>
        <v>1340</v>
      </c>
      <c r="S95" s="86">
        <f t="shared" si="19"/>
        <v>22</v>
      </c>
      <c r="T95" s="88">
        <f t="shared" si="20"/>
        <v>87</v>
      </c>
    </row>
    <row r="96" spans="1:20" s="41" customFormat="1" ht="25.5" customHeight="1">
      <c r="A96" s="104">
        <v>88</v>
      </c>
      <c r="B96" s="100">
        <v>88</v>
      </c>
      <c r="C96" s="66" t="s">
        <v>168</v>
      </c>
      <c r="D96" s="98" t="s">
        <v>90</v>
      </c>
      <c r="E96" s="110"/>
      <c r="F96" s="42" t="str">
        <f t="shared" si="14"/>
        <v>D6</v>
      </c>
      <c r="G96" s="42" t="str">
        <f t="shared" si="15"/>
        <v>H3</v>
      </c>
      <c r="H96" s="40">
        <f t="shared" si="16"/>
      </c>
      <c r="I96" s="77" t="s">
        <v>63</v>
      </c>
      <c r="J96" s="67">
        <v>6</v>
      </c>
      <c r="K96" s="68">
        <f>IF($J96="","",INDEX('1. závod'!$A:$BX,$J96+5,INDEX('Základní list'!$B:$B,MATCH($I96,'Základní list'!$A:$A,0),1)))</f>
        <v>420</v>
      </c>
      <c r="L96" s="65">
        <f>IF($J96="","",INDEX('1. závod'!$A:$BX,$J96+5,INDEX('Základní list'!$B:$B,MATCH($I96,'Základní list'!$A:$A,0),1)+1))</f>
        <v>9</v>
      </c>
      <c r="M96" s="77" t="s">
        <v>64</v>
      </c>
      <c r="N96" s="67">
        <v>3</v>
      </c>
      <c r="O96" s="68">
        <f>IF($N96="","",INDEX('2. závod'!$A:$BX,$N96+5,INDEX('Základní list'!$B:$B,MATCH($M96,'Základní list'!$A:$A,0),1)))</f>
        <v>800</v>
      </c>
      <c r="P96" s="65">
        <f>IF($N96="","",INDEX('2. závod'!$A:$BX,$N96+5,INDEX('Základní list'!$B:$B,MATCH($M96,'Základní list'!$A:$A,0),1)+1))</f>
        <v>13</v>
      </c>
      <c r="Q96" s="82">
        <f t="shared" si="21"/>
        <v>2</v>
      </c>
      <c r="R96" s="84">
        <f t="shared" si="18"/>
        <v>1220</v>
      </c>
      <c r="S96" s="86">
        <f t="shared" si="19"/>
        <v>22</v>
      </c>
      <c r="T96" s="88">
        <f t="shared" si="20"/>
        <v>88</v>
      </c>
    </row>
    <row r="97" spans="1:20" s="41" customFormat="1" ht="25.5" customHeight="1">
      <c r="A97" s="104">
        <v>93</v>
      </c>
      <c r="B97" s="101">
        <v>93</v>
      </c>
      <c r="C97" s="66" t="s">
        <v>172</v>
      </c>
      <c r="D97" s="98" t="s">
        <v>90</v>
      </c>
      <c r="E97" s="110"/>
      <c r="F97" s="42" t="str">
        <f t="shared" si="14"/>
        <v>D9</v>
      </c>
      <c r="G97" s="42" t="str">
        <f t="shared" si="15"/>
        <v>E9</v>
      </c>
      <c r="H97" s="40">
        <f t="shared" si="16"/>
      </c>
      <c r="I97" s="77" t="s">
        <v>63</v>
      </c>
      <c r="J97" s="67">
        <v>9</v>
      </c>
      <c r="K97" s="68">
        <f>IF($J97="","",INDEX('1. závod'!$A:$BX,$J97+5,INDEX('Základní list'!$B:$B,MATCH($I97,'Základní list'!$A:$A,0),1)))</f>
        <v>0</v>
      </c>
      <c r="L97" s="65">
        <f>IF($J97="","",INDEX('1. závod'!$A:$BX,$J97+5,INDEX('Základní list'!$B:$B,MATCH($I97,'Základní list'!$A:$A,0),1)+1))</f>
        <v>12.5</v>
      </c>
      <c r="M97" s="77" t="s">
        <v>84</v>
      </c>
      <c r="N97" s="67">
        <v>9</v>
      </c>
      <c r="O97" s="68">
        <f>IF($N97="","",INDEX('2. závod'!$A:$BX,$N97+5,INDEX('Základní list'!$B:$B,MATCH($M97,'Základní list'!$A:$A,0),1)))</f>
        <v>1660</v>
      </c>
      <c r="P97" s="65">
        <f>IF($N97="","",INDEX('2. závod'!$A:$BX,$N97+5,INDEX('Základní list'!$B:$B,MATCH($M97,'Základní list'!$A:$A,0),1)+1))</f>
        <v>10</v>
      </c>
      <c r="Q97" s="82">
        <f t="shared" si="21"/>
        <v>2</v>
      </c>
      <c r="R97" s="84">
        <f t="shared" si="18"/>
        <v>1660</v>
      </c>
      <c r="S97" s="86">
        <f t="shared" si="19"/>
        <v>22.5</v>
      </c>
      <c r="T97" s="88">
        <f t="shared" si="20"/>
        <v>89</v>
      </c>
    </row>
    <row r="98" spans="1:20" s="41" customFormat="1" ht="25.5" customHeight="1">
      <c r="A98" s="103">
        <v>70</v>
      </c>
      <c r="B98" s="101">
        <v>70</v>
      </c>
      <c r="C98" s="66" t="s">
        <v>164</v>
      </c>
      <c r="D98" s="98" t="s">
        <v>90</v>
      </c>
      <c r="E98" s="110"/>
      <c r="F98" s="42" t="str">
        <f t="shared" si="14"/>
        <v>A9</v>
      </c>
      <c r="G98" s="42" t="str">
        <f t="shared" si="15"/>
        <v>B5</v>
      </c>
      <c r="H98" s="40">
        <f t="shared" si="16"/>
      </c>
      <c r="I98" s="77" t="s">
        <v>60</v>
      </c>
      <c r="J98" s="67">
        <v>9</v>
      </c>
      <c r="K98" s="68">
        <f>IF($J98="","",INDEX('1. závod'!$A:$BX,$J98+5,INDEX('Základní list'!$B:$B,MATCH($I98,'Základní list'!$A:$A,0),1)))</f>
        <v>1580</v>
      </c>
      <c r="L98" s="65">
        <f>IF($J98="","",INDEX('1. závod'!$A:$BX,$J98+5,INDEX('Základní list'!$B:$B,MATCH($I98,'Základní list'!$A:$A,0),1)+1))</f>
        <v>12</v>
      </c>
      <c r="M98" s="77" t="s">
        <v>61</v>
      </c>
      <c r="N98" s="67">
        <v>5</v>
      </c>
      <c r="O98" s="68">
        <f>IF($N98="","",INDEX('2. závod'!$A:$BX,$N98+5,INDEX('Základní list'!$B:$B,MATCH($M98,'Základní list'!$A:$A,0),1)))</f>
        <v>2380</v>
      </c>
      <c r="P98" s="65">
        <f>IF($N98="","",INDEX('2. závod'!$A:$BX,$N98+5,INDEX('Základní list'!$B:$B,MATCH($M98,'Základní list'!$A:$A,0),1)+1))</f>
        <v>11</v>
      </c>
      <c r="Q98" s="82">
        <f t="shared" si="21"/>
        <v>2</v>
      </c>
      <c r="R98" s="84">
        <f t="shared" si="18"/>
        <v>3960</v>
      </c>
      <c r="S98" s="86">
        <f t="shared" si="19"/>
        <v>23</v>
      </c>
      <c r="T98" s="88">
        <f t="shared" si="20"/>
        <v>90</v>
      </c>
    </row>
    <row r="99" spans="1:20" s="41" customFormat="1" ht="25.5" customHeight="1">
      <c r="A99" s="104">
        <v>8</v>
      </c>
      <c r="B99" s="101">
        <v>8</v>
      </c>
      <c r="C99" s="66" t="s">
        <v>170</v>
      </c>
      <c r="D99" s="98" t="s">
        <v>90</v>
      </c>
      <c r="E99" s="110"/>
      <c r="F99" s="42" t="str">
        <f t="shared" si="14"/>
        <v>A11</v>
      </c>
      <c r="G99" s="42" t="str">
        <f t="shared" si="15"/>
        <v>D10</v>
      </c>
      <c r="H99" s="40">
        <f t="shared" si="16"/>
      </c>
      <c r="I99" s="77" t="s">
        <v>60</v>
      </c>
      <c r="J99" s="67">
        <v>11</v>
      </c>
      <c r="K99" s="68">
        <f>IF($J99="","",INDEX('1. závod'!$A:$BX,$J99+5,INDEX('Základní list'!$B:$B,MATCH($I99,'Základní list'!$A:$A,0),1)))</f>
        <v>1840</v>
      </c>
      <c r="L99" s="65">
        <f>IF($J99="","",INDEX('1. závod'!$A:$BX,$J99+5,INDEX('Základní list'!$B:$B,MATCH($I99,'Základní list'!$A:$A,0),1)+1))</f>
        <v>10</v>
      </c>
      <c r="M99" s="77" t="s">
        <v>63</v>
      </c>
      <c r="N99" s="67">
        <v>10</v>
      </c>
      <c r="O99" s="68">
        <f>IF($N99="","",INDEX('2. závod'!$A:$BX,$N99+5,INDEX('Základní list'!$B:$B,MATCH($M99,'Základní list'!$A:$A,0),1)))</f>
        <v>820</v>
      </c>
      <c r="P99" s="65">
        <f>IF($N99="","",INDEX('2. závod'!$A:$BX,$N99+5,INDEX('Základní list'!$B:$B,MATCH($M99,'Základní list'!$A:$A,0),1)+1))</f>
        <v>13</v>
      </c>
      <c r="Q99" s="82">
        <f t="shared" si="21"/>
        <v>2</v>
      </c>
      <c r="R99" s="84">
        <f t="shared" si="18"/>
        <v>2660</v>
      </c>
      <c r="S99" s="86">
        <f t="shared" si="19"/>
        <v>23</v>
      </c>
      <c r="T99" s="88">
        <f t="shared" si="20"/>
        <v>91</v>
      </c>
    </row>
    <row r="100" spans="1:20" s="41" customFormat="1" ht="25.5" customHeight="1">
      <c r="A100" s="104">
        <v>99</v>
      </c>
      <c r="B100" s="101">
        <v>99</v>
      </c>
      <c r="C100" s="66" t="s">
        <v>174</v>
      </c>
      <c r="D100" s="98" t="s">
        <v>90</v>
      </c>
      <c r="E100" s="110"/>
      <c r="F100" s="42" t="str">
        <f t="shared" si="14"/>
        <v>H4</v>
      </c>
      <c r="G100" s="42" t="str">
        <f t="shared" si="15"/>
        <v>C8</v>
      </c>
      <c r="H100" s="40">
        <f t="shared" si="16"/>
      </c>
      <c r="I100" s="77" t="s">
        <v>64</v>
      </c>
      <c r="J100" s="67">
        <v>4</v>
      </c>
      <c r="K100" s="68">
        <f>IF($J100="","",INDEX('1. závod'!$A:$BX,$J100+5,INDEX('Základní list'!$B:$B,MATCH($I100,'Základní list'!$A:$A,0),1)))</f>
        <v>580</v>
      </c>
      <c r="L100" s="65">
        <f>IF($J100="","",INDEX('1. závod'!$A:$BX,$J100+5,INDEX('Základní list'!$B:$B,MATCH($I100,'Základní list'!$A:$A,0),1)+1))</f>
        <v>11</v>
      </c>
      <c r="M100" s="77" t="s">
        <v>62</v>
      </c>
      <c r="N100" s="67">
        <v>8</v>
      </c>
      <c r="O100" s="68">
        <f>IF($N100="","",INDEX('2. závod'!$A:$BX,$N100+5,INDEX('Základní list'!$B:$B,MATCH($M100,'Základní list'!$A:$A,0),1)))</f>
        <v>1720</v>
      </c>
      <c r="P100" s="65">
        <f>IF($N100="","",INDEX('2. závod'!$A:$BX,$N100+5,INDEX('Základní list'!$B:$B,MATCH($M100,'Základní list'!$A:$A,0),1)+1))</f>
        <v>12</v>
      </c>
      <c r="Q100" s="82">
        <f t="shared" si="21"/>
        <v>2</v>
      </c>
      <c r="R100" s="84">
        <f t="shared" si="18"/>
        <v>2300</v>
      </c>
      <c r="S100" s="86">
        <f t="shared" si="19"/>
        <v>23</v>
      </c>
      <c r="T100" s="88">
        <f t="shared" si="20"/>
        <v>92</v>
      </c>
    </row>
    <row r="101" spans="1:20" s="41" customFormat="1" ht="25.5" customHeight="1">
      <c r="A101" s="104">
        <v>104</v>
      </c>
      <c r="B101" s="101">
        <v>104</v>
      </c>
      <c r="C101" s="66" t="s">
        <v>179</v>
      </c>
      <c r="D101" s="98" t="s">
        <v>90</v>
      </c>
      <c r="E101" s="110"/>
      <c r="F101" s="42" t="str">
        <f t="shared" si="14"/>
        <v>E1</v>
      </c>
      <c r="G101" s="42" t="str">
        <f t="shared" si="15"/>
        <v>G2</v>
      </c>
      <c r="H101" s="40">
        <f t="shared" si="16"/>
      </c>
      <c r="I101" s="77" t="s">
        <v>84</v>
      </c>
      <c r="J101" s="67">
        <v>1</v>
      </c>
      <c r="K101" s="68">
        <f>IF($J101="","",INDEX('1. závod'!$A:$BX,$J101+5,INDEX('Základní list'!$B:$B,MATCH($I101,'Základní list'!$A:$A,0),1)))</f>
        <v>1460</v>
      </c>
      <c r="L101" s="65">
        <f>IF($J101="","",INDEX('1. závod'!$A:$BX,$J101+5,INDEX('Základní list'!$B:$B,MATCH($I101,'Základní list'!$A:$A,0),1)+1))</f>
        <v>9</v>
      </c>
      <c r="M101" s="77" t="s">
        <v>43</v>
      </c>
      <c r="N101" s="67">
        <v>2</v>
      </c>
      <c r="O101" s="68">
        <f>IF($N101="","",INDEX('2. závod'!$A:$BX,$N101+5,INDEX('Základní list'!$B:$B,MATCH($M101,'Základní list'!$A:$A,0),1)))</f>
        <v>420</v>
      </c>
      <c r="P101" s="65">
        <f>IF($N101="","",INDEX('2. závod'!$A:$BX,$N101+5,INDEX('Základní list'!$B:$B,MATCH($M101,'Základní list'!$A:$A,0),1)+1))</f>
        <v>14</v>
      </c>
      <c r="Q101" s="82">
        <f t="shared" si="21"/>
        <v>2</v>
      </c>
      <c r="R101" s="84">
        <f t="shared" si="18"/>
        <v>1880</v>
      </c>
      <c r="S101" s="86">
        <f t="shared" si="19"/>
        <v>23</v>
      </c>
      <c r="T101" s="88">
        <f t="shared" si="20"/>
        <v>93</v>
      </c>
    </row>
    <row r="102" spans="1:20" s="41" customFormat="1" ht="25.5" customHeight="1">
      <c r="A102" s="104">
        <v>91</v>
      </c>
      <c r="B102" s="101">
        <v>91</v>
      </c>
      <c r="C102" s="66" t="s">
        <v>203</v>
      </c>
      <c r="D102" s="98" t="s">
        <v>90</v>
      </c>
      <c r="E102" s="110"/>
      <c r="F102" s="42" t="str">
        <f t="shared" si="14"/>
        <v>C4</v>
      </c>
      <c r="G102" s="42" t="str">
        <f t="shared" si="15"/>
        <v>F13</v>
      </c>
      <c r="H102" s="40">
        <f t="shared" si="16"/>
      </c>
      <c r="I102" s="77" t="s">
        <v>62</v>
      </c>
      <c r="J102" s="67">
        <v>4</v>
      </c>
      <c r="K102" s="68">
        <f>IF($J102="","",INDEX('1. závod'!$A:$BX,$J102+5,INDEX('Základní list'!$B:$B,MATCH($I102,'Základní list'!$A:$A,0),1)))</f>
        <v>900</v>
      </c>
      <c r="L102" s="65">
        <f>IF($J102="","",INDEX('1. závod'!$A:$BX,$J102+5,INDEX('Základní list'!$B:$B,MATCH($I102,'Základní list'!$A:$A,0),1)+1))</f>
        <v>9</v>
      </c>
      <c r="M102" s="77" t="s">
        <v>85</v>
      </c>
      <c r="N102" s="67">
        <v>13</v>
      </c>
      <c r="O102" s="68">
        <f>IF($N102="","",INDEX('2. závod'!$A:$BX,$N102+5,INDEX('Základní list'!$B:$B,MATCH($M102,'Základní list'!$A:$A,0),1)))</f>
        <v>660</v>
      </c>
      <c r="P102" s="65">
        <f>IF($N102="","",INDEX('2. závod'!$A:$BX,$N102+5,INDEX('Základní list'!$B:$B,MATCH($M102,'Základní list'!$A:$A,0),1)+1))</f>
        <v>14</v>
      </c>
      <c r="Q102" s="82">
        <f t="shared" si="21"/>
        <v>2</v>
      </c>
      <c r="R102" s="84">
        <f t="shared" si="18"/>
        <v>1560</v>
      </c>
      <c r="S102" s="86">
        <f t="shared" si="19"/>
        <v>23</v>
      </c>
      <c r="T102" s="88">
        <f t="shared" si="20"/>
        <v>94</v>
      </c>
    </row>
    <row r="103" spans="1:20" s="41" customFormat="1" ht="25.5" customHeight="1">
      <c r="A103" s="104">
        <v>110</v>
      </c>
      <c r="B103" s="101">
        <v>110</v>
      </c>
      <c r="C103" s="66" t="s">
        <v>208</v>
      </c>
      <c r="D103" s="98" t="s">
        <v>87</v>
      </c>
      <c r="E103" s="110"/>
      <c r="F103" s="42" t="str">
        <f t="shared" si="14"/>
        <v>C2</v>
      </c>
      <c r="G103" s="42" t="str">
        <f t="shared" si="15"/>
        <v>D6</v>
      </c>
      <c r="H103" s="40">
        <f t="shared" si="16"/>
      </c>
      <c r="I103" s="77" t="s">
        <v>62</v>
      </c>
      <c r="J103" s="67">
        <v>2</v>
      </c>
      <c r="K103" s="68">
        <f>IF($J103="","",INDEX('1. závod'!$A:$BX,$J103+5,INDEX('Základní list'!$B:$B,MATCH($I103,'Základní list'!$A:$A,0),1)))</f>
        <v>0</v>
      </c>
      <c r="L103" s="65">
        <f>IF($J103="","",INDEX('1. závod'!$A:$BX,$J103+5,INDEX('Základní list'!$B:$B,MATCH($I103,'Základní list'!$A:$A,0),1)+1))</f>
        <v>12</v>
      </c>
      <c r="M103" s="77" t="s">
        <v>63</v>
      </c>
      <c r="N103" s="67">
        <v>6</v>
      </c>
      <c r="O103" s="68">
        <f>IF($N103="","",INDEX('2. závod'!$A:$BX,$N103+5,INDEX('Základní list'!$B:$B,MATCH($M103,'Základní list'!$A:$A,0),1)))</f>
        <v>1440</v>
      </c>
      <c r="P103" s="65">
        <f>IF($N103="","",INDEX('2. závod'!$A:$BX,$N103+5,INDEX('Základní list'!$B:$B,MATCH($M103,'Základní list'!$A:$A,0),1)+1))</f>
        <v>11</v>
      </c>
      <c r="Q103" s="82">
        <f t="shared" si="21"/>
        <v>2</v>
      </c>
      <c r="R103" s="84">
        <f t="shared" si="18"/>
        <v>1440</v>
      </c>
      <c r="S103" s="86">
        <f t="shared" si="19"/>
        <v>23</v>
      </c>
      <c r="T103" s="88">
        <f t="shared" si="20"/>
        <v>95</v>
      </c>
    </row>
    <row r="104" spans="1:20" s="41" customFormat="1" ht="25.5" customHeight="1">
      <c r="A104" s="201">
        <v>27</v>
      </c>
      <c r="B104" s="202">
        <v>27</v>
      </c>
      <c r="C104" s="203" t="s">
        <v>119</v>
      </c>
      <c r="D104" s="204" t="s">
        <v>195</v>
      </c>
      <c r="E104" s="205"/>
      <c r="F104" s="206" t="str">
        <f t="shared" si="14"/>
        <v>H3</v>
      </c>
      <c r="G104" s="206" t="str">
        <f t="shared" si="15"/>
        <v>A7</v>
      </c>
      <c r="H104" s="207">
        <f t="shared" si="16"/>
      </c>
      <c r="I104" s="208" t="s">
        <v>64</v>
      </c>
      <c r="J104" s="209">
        <v>3</v>
      </c>
      <c r="K104" s="210">
        <f>IF($J104="","",INDEX('1. závod'!$A:$BX,$J104+5,INDEX('Základní list'!$B:$B,MATCH($I104,'Základní list'!$A:$A,0),1)))</f>
        <v>760</v>
      </c>
      <c r="L104" s="211">
        <f>IF($J104="","",INDEX('1. závod'!$A:$BX,$J104+5,INDEX('Základní list'!$B:$B,MATCH($I104,'Základní list'!$A:$A,0),1)+1))</f>
        <v>9</v>
      </c>
      <c r="M104" s="208" t="s">
        <v>60</v>
      </c>
      <c r="N104" s="209">
        <v>7</v>
      </c>
      <c r="O104" s="210">
        <f>IF($N104="","",INDEX('2. závod'!$A:$BX,$N104+5,INDEX('Základní list'!$B:$B,MATCH($M104,'Základní list'!$A:$A,0),1)))</f>
        <v>0</v>
      </c>
      <c r="P104" s="211">
        <f>IF($N104="","",INDEX('2. závod'!$A:$BX,$N104+5,INDEX('Základní list'!$B:$B,MATCH($M104,'Základní list'!$A:$A,0),1)+1))</f>
        <v>14</v>
      </c>
      <c r="Q104" s="212">
        <f t="shared" si="21"/>
        <v>2</v>
      </c>
      <c r="R104" s="213">
        <f t="shared" si="18"/>
        <v>760</v>
      </c>
      <c r="S104" s="214">
        <f t="shared" si="19"/>
        <v>23</v>
      </c>
      <c r="T104" s="215">
        <f t="shared" si="20"/>
        <v>96</v>
      </c>
    </row>
    <row r="105" spans="1:20" s="41" customFormat="1" ht="25.5" customHeight="1">
      <c r="A105" s="104">
        <v>72</v>
      </c>
      <c r="B105" s="101">
        <v>72</v>
      </c>
      <c r="C105" s="66" t="s">
        <v>165</v>
      </c>
      <c r="D105" s="98" t="s">
        <v>90</v>
      </c>
      <c r="E105" s="110"/>
      <c r="F105" s="42" t="str">
        <f aca="true" t="shared" si="22" ref="F105:F120">CONCATENATE(I105,J105)</f>
        <v>B5</v>
      </c>
      <c r="G105" s="42" t="str">
        <f aca="true" t="shared" si="23" ref="G105:G120">CONCATENATE(M105,N105)</f>
        <v>B1</v>
      </c>
      <c r="H105" s="40">
        <f aca="true" t="shared" si="24" ref="H105:H120">IF(ISBLANK(E105),"",E105)</f>
      </c>
      <c r="I105" s="77" t="s">
        <v>61</v>
      </c>
      <c r="J105" s="67">
        <v>5</v>
      </c>
      <c r="K105" s="68">
        <f>IF($J105="","",INDEX('1. závod'!$A:$BX,$J105+5,INDEX('Základní list'!$B:$B,MATCH($I105,'Základní list'!$A:$A,0),1)))</f>
        <v>0</v>
      </c>
      <c r="L105" s="65">
        <f>IF($J105="","",INDEX('1. závod'!$A:$BX,$J105+5,INDEX('Základní list'!$B:$B,MATCH($I105,'Základní list'!$A:$A,0),1)+1))</f>
        <v>13.5</v>
      </c>
      <c r="M105" s="77" t="s">
        <v>61</v>
      </c>
      <c r="N105" s="67">
        <v>1</v>
      </c>
      <c r="O105" s="68">
        <f>IF($N105="","",INDEX('2. závod'!$A:$BX,$N105+5,INDEX('Základní list'!$B:$B,MATCH($M105,'Základní list'!$A:$A,0),1)))</f>
        <v>2400</v>
      </c>
      <c r="P105" s="65">
        <f>IF($N105="","",INDEX('2. závod'!$A:$BX,$N105+5,INDEX('Základní list'!$B:$B,MATCH($M105,'Základní list'!$A:$A,0),1)+1))</f>
        <v>10</v>
      </c>
      <c r="Q105" s="82">
        <f t="shared" si="21"/>
        <v>2</v>
      </c>
      <c r="R105" s="84">
        <f aca="true" t="shared" si="25" ref="R105:R120">IF(ISBLANK($N105),"",SUM(K105,O105))</f>
        <v>2400</v>
      </c>
      <c r="S105" s="86">
        <f aca="true" t="shared" si="26" ref="S105:S120">IF(ISBLANK($N105),"",SUM(L105,P105))</f>
        <v>23.5</v>
      </c>
      <c r="T105" s="88">
        <f aca="true" t="shared" si="27" ref="T105:T120">IF(ISBLANK($C105),"",IF(ISTEXT(T104),1,T104+1))</f>
        <v>97</v>
      </c>
    </row>
    <row r="106" spans="1:20" s="41" customFormat="1" ht="25.5" customHeight="1">
      <c r="A106" s="104">
        <v>78</v>
      </c>
      <c r="B106" s="101">
        <v>78</v>
      </c>
      <c r="C106" s="66" t="s">
        <v>201</v>
      </c>
      <c r="D106" s="98" t="s">
        <v>90</v>
      </c>
      <c r="E106" s="110"/>
      <c r="F106" s="42" t="str">
        <f t="shared" si="22"/>
        <v>F11</v>
      </c>
      <c r="G106" s="42" t="str">
        <f t="shared" si="23"/>
        <v>C6</v>
      </c>
      <c r="H106" s="40">
        <f t="shared" si="24"/>
      </c>
      <c r="I106" s="77" t="s">
        <v>85</v>
      </c>
      <c r="J106" s="67">
        <v>11</v>
      </c>
      <c r="K106" s="68">
        <f>IF($J106="","",INDEX('1. závod'!$A:$BX,$J106+5,INDEX('Základní list'!$B:$B,MATCH($I106,'Základní list'!$A:$A,0),1)))</f>
        <v>0</v>
      </c>
      <c r="L106" s="65">
        <f>IF($J106="","",INDEX('1. závod'!$A:$BX,$J106+5,INDEX('Základní list'!$B:$B,MATCH($I106,'Základní list'!$A:$A,0),1)+1))</f>
        <v>12.5</v>
      </c>
      <c r="M106" s="77" t="s">
        <v>62</v>
      </c>
      <c r="N106" s="67">
        <v>6</v>
      </c>
      <c r="O106" s="68">
        <f>IF($N106="","",INDEX('2. závod'!$A:$BX,$N106+5,INDEX('Základní list'!$B:$B,MATCH($M106,'Základní list'!$A:$A,0),1)))</f>
        <v>2160</v>
      </c>
      <c r="P106" s="65">
        <f>IF($N106="","",INDEX('2. závod'!$A:$BX,$N106+5,INDEX('Základní list'!$B:$B,MATCH($M106,'Základní list'!$A:$A,0),1)+1))</f>
        <v>11</v>
      </c>
      <c r="Q106" s="82">
        <f t="shared" si="21"/>
        <v>2</v>
      </c>
      <c r="R106" s="84">
        <f t="shared" si="25"/>
        <v>2160</v>
      </c>
      <c r="S106" s="86">
        <f t="shared" si="26"/>
        <v>23.5</v>
      </c>
      <c r="T106" s="88">
        <f t="shared" si="27"/>
        <v>98</v>
      </c>
    </row>
    <row r="107" spans="1:20" s="41" customFormat="1" ht="25.5" customHeight="1">
      <c r="A107" s="104">
        <v>31</v>
      </c>
      <c r="B107" s="101">
        <v>31</v>
      </c>
      <c r="C107" s="66" t="s">
        <v>123</v>
      </c>
      <c r="D107" s="98" t="s">
        <v>90</v>
      </c>
      <c r="E107" s="110"/>
      <c r="F107" s="42" t="str">
        <f t="shared" si="22"/>
        <v>C8</v>
      </c>
      <c r="G107" s="42" t="str">
        <f t="shared" si="23"/>
        <v>E14</v>
      </c>
      <c r="H107" s="40">
        <f t="shared" si="24"/>
      </c>
      <c r="I107" s="77" t="s">
        <v>62</v>
      </c>
      <c r="J107" s="67">
        <v>8</v>
      </c>
      <c r="K107" s="68">
        <f>IF($J107="","",INDEX('1. závod'!$A:$BX,$J107+5,INDEX('Základní list'!$B:$B,MATCH($I107,'Základní list'!$A:$A,0),1)))</f>
        <v>0</v>
      </c>
      <c r="L107" s="65">
        <f>IF($J107="","",INDEX('1. závod'!$A:$BX,$J107+5,INDEX('Základní list'!$B:$B,MATCH($I107,'Základní list'!$A:$A,0),1)+1))</f>
        <v>12</v>
      </c>
      <c r="M107" s="77" t="s">
        <v>84</v>
      </c>
      <c r="N107" s="67">
        <v>14</v>
      </c>
      <c r="O107" s="68">
        <f>IF($N107="","",INDEX('2. závod'!$A:$BX,$N107+5,INDEX('Základní list'!$B:$B,MATCH($M107,'Základní list'!$A:$A,0),1)))</f>
        <v>860</v>
      </c>
      <c r="P107" s="65">
        <f>IF($N107="","",INDEX('2. závod'!$A:$BX,$N107+5,INDEX('Základní list'!$B:$B,MATCH($M107,'Základní list'!$A:$A,0),1)+1))</f>
        <v>12</v>
      </c>
      <c r="Q107" s="82">
        <f t="shared" si="21"/>
        <v>2</v>
      </c>
      <c r="R107" s="84">
        <f t="shared" si="25"/>
        <v>860</v>
      </c>
      <c r="S107" s="86">
        <f t="shared" si="26"/>
        <v>24</v>
      </c>
      <c r="T107" s="88">
        <f t="shared" si="27"/>
        <v>99</v>
      </c>
    </row>
    <row r="108" spans="1:20" s="41" customFormat="1" ht="25.5" customHeight="1">
      <c r="A108" s="104">
        <v>53</v>
      </c>
      <c r="B108" s="101">
        <v>53</v>
      </c>
      <c r="C108" s="66" t="s">
        <v>211</v>
      </c>
      <c r="D108" s="98" t="s">
        <v>90</v>
      </c>
      <c r="E108" s="110"/>
      <c r="F108" s="42" t="str">
        <f t="shared" si="22"/>
        <v>C7</v>
      </c>
      <c r="G108" s="42" t="str">
        <f t="shared" si="23"/>
        <v>G10</v>
      </c>
      <c r="H108" s="40">
        <f t="shared" si="24"/>
      </c>
      <c r="I108" s="77" t="s">
        <v>62</v>
      </c>
      <c r="J108" s="67">
        <v>7</v>
      </c>
      <c r="K108" s="68">
        <f>IF($J108="","",INDEX('1. závod'!$A:$BX,$J108+5,INDEX('Základní list'!$B:$B,MATCH($I108,'Základní list'!$A:$A,0),1)))</f>
        <v>0</v>
      </c>
      <c r="L108" s="65">
        <f>IF($J108="","",INDEX('1. závod'!$A:$BX,$J108+5,INDEX('Základní list'!$B:$B,MATCH($I108,'Základní list'!$A:$A,0),1)+1))</f>
        <v>12</v>
      </c>
      <c r="M108" s="77" t="s">
        <v>43</v>
      </c>
      <c r="N108" s="67">
        <v>10</v>
      </c>
      <c r="O108" s="68">
        <f>IF($N108="","",INDEX('2. závod'!$A:$BX,$N108+5,INDEX('Základní list'!$B:$B,MATCH($M108,'Základní list'!$A:$A,0),1)))</f>
        <v>860</v>
      </c>
      <c r="P108" s="65">
        <f>IF($N108="","",INDEX('2. závod'!$A:$BX,$N108+5,INDEX('Základní list'!$B:$B,MATCH($M108,'Základní list'!$A:$A,0),1)+1))</f>
        <v>12</v>
      </c>
      <c r="Q108" s="82">
        <f t="shared" si="21"/>
        <v>2</v>
      </c>
      <c r="R108" s="84">
        <f t="shared" si="25"/>
        <v>860</v>
      </c>
      <c r="S108" s="86">
        <f t="shared" si="26"/>
        <v>24</v>
      </c>
      <c r="T108" s="88">
        <f t="shared" si="27"/>
        <v>100</v>
      </c>
    </row>
    <row r="109" spans="1:20" s="41" customFormat="1" ht="25.5" customHeight="1">
      <c r="A109" s="104">
        <v>51</v>
      </c>
      <c r="B109" s="101">
        <v>51</v>
      </c>
      <c r="C109" s="66" t="s">
        <v>140</v>
      </c>
      <c r="D109" s="98" t="s">
        <v>90</v>
      </c>
      <c r="E109" s="110"/>
      <c r="F109" s="42" t="str">
        <f t="shared" si="22"/>
        <v>H2</v>
      </c>
      <c r="G109" s="42" t="str">
        <f t="shared" si="23"/>
        <v>H4</v>
      </c>
      <c r="H109" s="40">
        <f t="shared" si="24"/>
      </c>
      <c r="I109" s="77" t="s">
        <v>64</v>
      </c>
      <c r="J109" s="67">
        <v>2</v>
      </c>
      <c r="K109" s="68">
        <f>IF($J109="","",INDEX('1. závod'!$A:$BX,$J109+5,INDEX('Základní list'!$B:$B,MATCH($I109,'Základní list'!$A:$A,0),1)))</f>
        <v>0</v>
      </c>
      <c r="L109" s="65">
        <f>IF($J109="","",INDEX('1. závod'!$A:$BX,$J109+5,INDEX('Základní list'!$B:$B,MATCH($I109,'Základní list'!$A:$A,0),1)+1))</f>
        <v>13.5</v>
      </c>
      <c r="M109" s="77" t="s">
        <v>64</v>
      </c>
      <c r="N109" s="67">
        <v>4</v>
      </c>
      <c r="O109" s="68">
        <f>IF($N109="","",INDEX('2. závod'!$A:$BX,$N109+5,INDEX('Základní list'!$B:$B,MATCH($M109,'Základní list'!$A:$A,0),1)))</f>
        <v>1840</v>
      </c>
      <c r="P109" s="65">
        <f>IF($N109="","",INDEX('2. závod'!$A:$BX,$N109+5,INDEX('Základní list'!$B:$B,MATCH($M109,'Základní list'!$A:$A,0),1)+1))</f>
        <v>11</v>
      </c>
      <c r="Q109" s="82">
        <f t="shared" si="21"/>
        <v>2</v>
      </c>
      <c r="R109" s="84">
        <f t="shared" si="25"/>
        <v>1840</v>
      </c>
      <c r="S109" s="86">
        <f t="shared" si="26"/>
        <v>24.5</v>
      </c>
      <c r="T109" s="88">
        <f t="shared" si="27"/>
        <v>101</v>
      </c>
    </row>
    <row r="110" spans="1:20" s="41" customFormat="1" ht="25.5" customHeight="1">
      <c r="A110" s="201">
        <v>25</v>
      </c>
      <c r="B110" s="202">
        <v>25</v>
      </c>
      <c r="C110" s="203" t="s">
        <v>213</v>
      </c>
      <c r="D110" s="204" t="s">
        <v>90</v>
      </c>
      <c r="E110" s="205"/>
      <c r="F110" s="206" t="str">
        <f t="shared" si="22"/>
        <v>G2</v>
      </c>
      <c r="G110" s="206" t="str">
        <f t="shared" si="23"/>
        <v>A4</v>
      </c>
      <c r="H110" s="207">
        <f t="shared" si="24"/>
      </c>
      <c r="I110" s="208" t="s">
        <v>43</v>
      </c>
      <c r="J110" s="209">
        <v>2</v>
      </c>
      <c r="K110" s="210">
        <f>IF($J110="","",INDEX('1. závod'!$A:$BX,$J110+5,INDEX('Základní list'!$B:$B,MATCH($I110,'Základní list'!$A:$A,0),1)))</f>
        <v>180</v>
      </c>
      <c r="L110" s="211">
        <f>IF($J110="","",INDEX('1. závod'!$A:$BX,$J110+5,INDEX('Základní list'!$B:$B,MATCH($I110,'Základní list'!$A:$A,0),1)+1))</f>
        <v>13</v>
      </c>
      <c r="M110" s="208" t="s">
        <v>60</v>
      </c>
      <c r="N110" s="209">
        <v>4</v>
      </c>
      <c r="O110" s="210">
        <f>IF($N110="","",INDEX('2. závod'!$A:$BX,$N110+5,INDEX('Základní list'!$B:$B,MATCH($M110,'Základní list'!$A:$A,0),1)))</f>
        <v>4300</v>
      </c>
      <c r="P110" s="211">
        <f>IF($N110="","",INDEX('2. závod'!$A:$BX,$N110+5,INDEX('Základní list'!$B:$B,MATCH($M110,'Základní list'!$A:$A,0),1)+1))</f>
        <v>12</v>
      </c>
      <c r="Q110" s="212">
        <f t="shared" si="21"/>
        <v>2</v>
      </c>
      <c r="R110" s="213">
        <f t="shared" si="25"/>
        <v>4480</v>
      </c>
      <c r="S110" s="214">
        <f t="shared" si="26"/>
        <v>25</v>
      </c>
      <c r="T110" s="215">
        <f t="shared" si="27"/>
        <v>102</v>
      </c>
    </row>
    <row r="111" spans="1:20" s="41" customFormat="1" ht="25.5" customHeight="1">
      <c r="A111" s="131">
        <v>42</v>
      </c>
      <c r="B111" s="132">
        <v>42</v>
      </c>
      <c r="C111" s="133" t="s">
        <v>132</v>
      </c>
      <c r="D111" s="134" t="s">
        <v>90</v>
      </c>
      <c r="E111" s="135"/>
      <c r="F111" s="136" t="str">
        <f t="shared" si="22"/>
        <v>H14</v>
      </c>
      <c r="G111" s="136" t="str">
        <f t="shared" si="23"/>
        <v>C9</v>
      </c>
      <c r="H111" s="137">
        <f t="shared" si="24"/>
      </c>
      <c r="I111" s="129" t="s">
        <v>64</v>
      </c>
      <c r="J111" s="130">
        <v>14</v>
      </c>
      <c r="K111" s="138">
        <f>IF($J111="","",INDEX('1. závod'!$A:$BX,$J111+5,INDEX('Základní list'!$B:$B,MATCH($I111,'Základní list'!$A:$A,0),1)))</f>
        <v>560</v>
      </c>
      <c r="L111" s="139">
        <f>IF($J111="","",INDEX('1. závod'!$A:$BX,$J111+5,INDEX('Základní list'!$B:$B,MATCH($I111,'Základní list'!$A:$A,0),1)+1))</f>
        <v>12</v>
      </c>
      <c r="M111" s="129" t="s">
        <v>62</v>
      </c>
      <c r="N111" s="130">
        <v>9</v>
      </c>
      <c r="O111" s="138">
        <f>IF($N111="","",INDEX('2. závod'!$A:$BX,$N111+5,INDEX('Základní list'!$B:$B,MATCH($M111,'Základní list'!$A:$A,0),1)))</f>
        <v>1660</v>
      </c>
      <c r="P111" s="139">
        <f>IF($N111="","",INDEX('2. závod'!$A:$BX,$N111+5,INDEX('Základní list'!$B:$B,MATCH($M111,'Základní list'!$A:$A,0),1)+1))</f>
        <v>13</v>
      </c>
      <c r="Q111" s="140">
        <f t="shared" si="21"/>
        <v>2</v>
      </c>
      <c r="R111" s="141">
        <f t="shared" si="25"/>
        <v>2220</v>
      </c>
      <c r="S111" s="142">
        <f t="shared" si="26"/>
        <v>25</v>
      </c>
      <c r="T111" s="143">
        <f t="shared" si="27"/>
        <v>103</v>
      </c>
    </row>
    <row r="112" spans="1:20" s="41" customFormat="1" ht="25.5" customHeight="1">
      <c r="A112" s="104">
        <v>2</v>
      </c>
      <c r="B112" s="101">
        <v>2</v>
      </c>
      <c r="C112" s="66" t="s">
        <v>105</v>
      </c>
      <c r="D112" s="98" t="s">
        <v>90</v>
      </c>
      <c r="E112" s="110"/>
      <c r="F112" s="42" t="str">
        <f t="shared" si="22"/>
        <v>G4</v>
      </c>
      <c r="G112" s="42" t="str">
        <f t="shared" si="23"/>
        <v>E3</v>
      </c>
      <c r="H112" s="40">
        <f t="shared" si="24"/>
      </c>
      <c r="I112" s="77" t="s">
        <v>43</v>
      </c>
      <c r="J112" s="67">
        <v>4</v>
      </c>
      <c r="K112" s="68">
        <f>IF($J112="","",INDEX('1. závod'!$A:$BX,$J112+5,INDEX('Základní list'!$B:$B,MATCH($I112,'Základní list'!$A:$A,0),1)))</f>
        <v>140</v>
      </c>
      <c r="L112" s="65">
        <f>IF($J112="","",INDEX('1. závod'!$A:$BX,$J112+5,INDEX('Základní list'!$B:$B,MATCH($I112,'Základní list'!$A:$A,0),1)+1))</f>
        <v>14</v>
      </c>
      <c r="M112" s="77" t="s">
        <v>84</v>
      </c>
      <c r="N112" s="67">
        <v>3</v>
      </c>
      <c r="O112" s="68">
        <f>IF($N112="","",INDEX('2. závod'!$A:$BX,$N112+5,INDEX('Základní list'!$B:$B,MATCH($M112,'Základní list'!$A:$A,0),1)))</f>
        <v>1160</v>
      </c>
      <c r="P112" s="65">
        <f>IF($N112="","",INDEX('2. závod'!$A:$BX,$N112+5,INDEX('Základní list'!$B:$B,MATCH($M112,'Základní list'!$A:$A,0),1)+1))</f>
        <v>11</v>
      </c>
      <c r="Q112" s="82">
        <f t="shared" si="21"/>
        <v>2</v>
      </c>
      <c r="R112" s="84">
        <f t="shared" si="25"/>
        <v>1300</v>
      </c>
      <c r="S112" s="86">
        <f t="shared" si="26"/>
        <v>25</v>
      </c>
      <c r="T112" s="88">
        <f t="shared" si="27"/>
        <v>104</v>
      </c>
    </row>
    <row r="113" spans="1:20" s="41" customFormat="1" ht="25.5" customHeight="1">
      <c r="A113" s="104">
        <v>109</v>
      </c>
      <c r="B113" s="101">
        <v>109</v>
      </c>
      <c r="C113" s="66" t="s">
        <v>207</v>
      </c>
      <c r="D113" s="98" t="s">
        <v>90</v>
      </c>
      <c r="E113" s="110"/>
      <c r="F113" s="42" t="str">
        <f t="shared" si="22"/>
        <v>D14</v>
      </c>
      <c r="G113" s="42" t="str">
        <f t="shared" si="23"/>
        <v>B13</v>
      </c>
      <c r="H113" s="40">
        <f t="shared" si="24"/>
      </c>
      <c r="I113" s="77" t="s">
        <v>63</v>
      </c>
      <c r="J113" s="67">
        <v>14</v>
      </c>
      <c r="K113" s="68">
        <f>IF($J113="","",INDEX('1. závod'!$A:$BX,$J113+5,INDEX('Základní list'!$B:$B,MATCH($I113,'Základní list'!$A:$A,0),1)))</f>
        <v>0</v>
      </c>
      <c r="L113" s="65">
        <f>IF($J113="","",INDEX('1. závod'!$A:$BX,$J113+5,INDEX('Základní list'!$B:$B,MATCH($I113,'Základní list'!$A:$A,0),1)+1))</f>
        <v>12.5</v>
      </c>
      <c r="M113" s="77" t="s">
        <v>61</v>
      </c>
      <c r="N113" s="67">
        <v>13</v>
      </c>
      <c r="O113" s="68">
        <f>IF($N113="","",INDEX('2. závod'!$A:$BX,$N113+5,INDEX('Základní list'!$B:$B,MATCH($M113,'Základní list'!$A:$A,0),1)))</f>
        <v>440</v>
      </c>
      <c r="P113" s="65">
        <f>IF($N113="","",INDEX('2. závod'!$A:$BX,$N113+5,INDEX('Základní list'!$B:$B,MATCH($M113,'Základní list'!$A:$A,0),1)+1))</f>
        <v>12.5</v>
      </c>
      <c r="Q113" s="82">
        <f t="shared" si="21"/>
        <v>2</v>
      </c>
      <c r="R113" s="84">
        <f t="shared" si="25"/>
        <v>440</v>
      </c>
      <c r="S113" s="86">
        <f t="shared" si="26"/>
        <v>25</v>
      </c>
      <c r="T113" s="88">
        <f t="shared" si="27"/>
        <v>105</v>
      </c>
    </row>
    <row r="114" spans="1:20" s="41" customFormat="1" ht="25.5" customHeight="1">
      <c r="A114" s="104">
        <v>107</v>
      </c>
      <c r="B114" s="101">
        <v>107</v>
      </c>
      <c r="C114" s="66" t="s">
        <v>185</v>
      </c>
      <c r="D114" s="98" t="s">
        <v>87</v>
      </c>
      <c r="E114" s="110"/>
      <c r="F114" s="42" t="str">
        <f t="shared" si="22"/>
        <v>G5</v>
      </c>
      <c r="G114" s="42" t="str">
        <f t="shared" si="23"/>
        <v>H8</v>
      </c>
      <c r="H114" s="40">
        <f t="shared" si="24"/>
      </c>
      <c r="I114" s="77" t="s">
        <v>43</v>
      </c>
      <c r="J114" s="67">
        <v>5</v>
      </c>
      <c r="K114" s="68">
        <f>IF($J114="","",INDEX('1. závod'!$A:$BX,$J114+5,INDEX('Základní list'!$B:$B,MATCH($I114,'Základní list'!$A:$A,0),1)))</f>
        <v>300</v>
      </c>
      <c r="L114" s="65">
        <f>IF($J114="","",INDEX('1. závod'!$A:$BX,$J114+5,INDEX('Základní list'!$B:$B,MATCH($I114,'Základní list'!$A:$A,0),1)+1))</f>
        <v>11</v>
      </c>
      <c r="M114" s="77" t="s">
        <v>64</v>
      </c>
      <c r="N114" s="67">
        <v>8</v>
      </c>
      <c r="O114" s="68">
        <f>IF($N114="","",INDEX('2. závod'!$A:$BX,$N114+5,INDEX('Základní list'!$B:$B,MATCH($M114,'Základní list'!$A:$A,0),1)))</f>
        <v>0</v>
      </c>
      <c r="P114" s="65">
        <f>IF($N114="","",INDEX('2. závod'!$A:$BX,$N114+5,INDEX('Základní list'!$B:$B,MATCH($M114,'Základní list'!$A:$A,0),1)+1))</f>
        <v>14</v>
      </c>
      <c r="Q114" s="82">
        <f t="shared" si="21"/>
        <v>2</v>
      </c>
      <c r="R114" s="84">
        <f t="shared" si="25"/>
        <v>300</v>
      </c>
      <c r="S114" s="86">
        <f t="shared" si="26"/>
        <v>25</v>
      </c>
      <c r="T114" s="88">
        <f t="shared" si="27"/>
        <v>106</v>
      </c>
    </row>
    <row r="115" spans="1:20" s="41" customFormat="1" ht="25.5" customHeight="1">
      <c r="A115" s="104">
        <v>75</v>
      </c>
      <c r="B115" s="101">
        <v>75</v>
      </c>
      <c r="C115" s="66" t="s">
        <v>156</v>
      </c>
      <c r="D115" s="98" t="s">
        <v>90</v>
      </c>
      <c r="E115" s="110"/>
      <c r="F115" s="42" t="str">
        <f t="shared" si="22"/>
        <v>F1</v>
      </c>
      <c r="G115" s="42" t="str">
        <f t="shared" si="23"/>
        <v>A9</v>
      </c>
      <c r="H115" s="40">
        <f t="shared" si="24"/>
      </c>
      <c r="I115" s="77" t="s">
        <v>85</v>
      </c>
      <c r="J115" s="67">
        <v>1</v>
      </c>
      <c r="K115" s="68">
        <f>IF($J115="","",INDEX('1. závod'!$A:$BX,$J115+5,INDEX('Základní list'!$B:$B,MATCH($I115,'Základní list'!$A:$A,0),1)))</f>
        <v>0</v>
      </c>
      <c r="L115" s="65">
        <f>IF($J115="","",INDEX('1. závod'!$A:$BX,$J115+5,INDEX('Základní list'!$B:$B,MATCH($I115,'Základní list'!$A:$A,0),1)+1))</f>
        <v>12.5</v>
      </c>
      <c r="M115" s="77" t="s">
        <v>60</v>
      </c>
      <c r="N115" s="67">
        <v>9</v>
      </c>
      <c r="O115" s="68">
        <f>IF($N115="","",INDEX('2. závod'!$A:$BX,$N115+5,INDEX('Základní list'!$B:$B,MATCH($M115,'Základní list'!$A:$A,0),1)))</f>
        <v>3840</v>
      </c>
      <c r="P115" s="65">
        <f>IF($N115="","",INDEX('2. závod'!$A:$BX,$N115+5,INDEX('Základní list'!$B:$B,MATCH($M115,'Základní list'!$A:$A,0),1)+1))</f>
        <v>13</v>
      </c>
      <c r="Q115" s="82">
        <f t="shared" si="21"/>
        <v>2</v>
      </c>
      <c r="R115" s="84">
        <f t="shared" si="25"/>
        <v>3840</v>
      </c>
      <c r="S115" s="86">
        <f t="shared" si="26"/>
        <v>25.5</v>
      </c>
      <c r="T115" s="88">
        <f t="shared" si="27"/>
        <v>107</v>
      </c>
    </row>
    <row r="116" spans="1:20" s="41" customFormat="1" ht="25.5" customHeight="1">
      <c r="A116" s="104">
        <v>54</v>
      </c>
      <c r="B116" s="101">
        <v>54</v>
      </c>
      <c r="C116" s="66" t="s">
        <v>142</v>
      </c>
      <c r="D116" s="98" t="s">
        <v>90</v>
      </c>
      <c r="E116" s="110"/>
      <c r="F116" s="42" t="str">
        <f t="shared" si="22"/>
        <v>F3</v>
      </c>
      <c r="G116" s="42" t="str">
        <f t="shared" si="23"/>
        <v>G1</v>
      </c>
      <c r="H116" s="40">
        <f t="shared" si="24"/>
      </c>
      <c r="I116" s="77" t="s">
        <v>85</v>
      </c>
      <c r="J116" s="67">
        <v>3</v>
      </c>
      <c r="K116" s="68">
        <f>IF($J116="","",INDEX('1. závod'!$A:$BX,$J116+5,INDEX('Základní list'!$B:$B,MATCH($I116,'Základní list'!$A:$A,0),1)))</f>
        <v>0</v>
      </c>
      <c r="L116" s="65">
        <f>IF($J116="","",INDEX('1. závod'!$A:$BX,$J116+5,INDEX('Základní list'!$B:$B,MATCH($I116,'Základní list'!$A:$A,0),1)+1))</f>
        <v>12.5</v>
      </c>
      <c r="M116" s="77" t="s">
        <v>43</v>
      </c>
      <c r="N116" s="67">
        <v>1</v>
      </c>
      <c r="O116" s="68">
        <f>IF($N116="","",INDEX('2. závod'!$A:$BX,$N116+5,INDEX('Základní list'!$B:$B,MATCH($M116,'Základní list'!$A:$A,0),1)))</f>
        <v>740</v>
      </c>
      <c r="P116" s="65">
        <f>IF($N116="","",INDEX('2. závod'!$A:$BX,$N116+5,INDEX('Základní list'!$B:$B,MATCH($M116,'Základní list'!$A:$A,0),1)+1))</f>
        <v>13</v>
      </c>
      <c r="Q116" s="82">
        <f t="shared" si="21"/>
        <v>2</v>
      </c>
      <c r="R116" s="84">
        <f t="shared" si="25"/>
        <v>740</v>
      </c>
      <c r="S116" s="86">
        <f t="shared" si="26"/>
        <v>25.5</v>
      </c>
      <c r="T116" s="88">
        <f t="shared" si="27"/>
        <v>108</v>
      </c>
    </row>
    <row r="117" spans="1:20" s="41" customFormat="1" ht="25.5" customHeight="1">
      <c r="A117" s="104">
        <v>56</v>
      </c>
      <c r="B117" s="101">
        <v>56</v>
      </c>
      <c r="C117" s="66" t="s">
        <v>145</v>
      </c>
      <c r="D117" s="98" t="s">
        <v>90</v>
      </c>
      <c r="E117" s="110"/>
      <c r="F117" s="42" t="str">
        <f t="shared" si="22"/>
        <v>B3</v>
      </c>
      <c r="G117" s="42" t="str">
        <f t="shared" si="23"/>
        <v>E5</v>
      </c>
      <c r="H117" s="40">
        <f t="shared" si="24"/>
      </c>
      <c r="I117" s="77" t="s">
        <v>61</v>
      </c>
      <c r="J117" s="67">
        <v>3</v>
      </c>
      <c r="K117" s="68">
        <f>IF($J117="","",INDEX('1. závod'!$A:$BX,$J117+5,INDEX('Základní list'!$B:$B,MATCH($I117,'Základní list'!$A:$A,0),1)))</f>
        <v>500</v>
      </c>
      <c r="L117" s="65">
        <f>IF($J117="","",INDEX('1. závod'!$A:$BX,$J117+5,INDEX('Základní list'!$B:$B,MATCH($I117,'Základní list'!$A:$A,0),1)+1))</f>
        <v>12</v>
      </c>
      <c r="M117" s="77" t="s">
        <v>84</v>
      </c>
      <c r="N117" s="67">
        <v>5</v>
      </c>
      <c r="O117" s="68">
        <f>IF($N117="","",INDEX('2. závod'!$A:$BX,$N117+5,INDEX('Základní list'!$B:$B,MATCH($M117,'Základní list'!$A:$A,0),1)))</f>
        <v>540</v>
      </c>
      <c r="P117" s="65">
        <f>IF($N117="","",INDEX('2. závod'!$A:$BX,$N117+5,INDEX('Základní list'!$B:$B,MATCH($M117,'Základní list'!$A:$A,0),1)+1))</f>
        <v>14</v>
      </c>
      <c r="Q117" s="82">
        <f t="shared" si="21"/>
        <v>2</v>
      </c>
      <c r="R117" s="84">
        <f t="shared" si="25"/>
        <v>1040</v>
      </c>
      <c r="S117" s="86">
        <f t="shared" si="26"/>
        <v>26</v>
      </c>
      <c r="T117" s="88">
        <f t="shared" si="27"/>
        <v>109</v>
      </c>
    </row>
    <row r="118" spans="1:20" s="41" customFormat="1" ht="25.5" customHeight="1">
      <c r="A118" s="104">
        <v>58</v>
      </c>
      <c r="B118" s="101">
        <v>58</v>
      </c>
      <c r="C118" s="66" t="s">
        <v>178</v>
      </c>
      <c r="D118" s="98" t="s">
        <v>87</v>
      </c>
      <c r="E118" s="110"/>
      <c r="F118" s="42" t="str">
        <f t="shared" si="22"/>
        <v>D5</v>
      </c>
      <c r="G118" s="42" t="str">
        <f t="shared" si="23"/>
        <v>C11</v>
      </c>
      <c r="H118" s="40">
        <f t="shared" si="24"/>
      </c>
      <c r="I118" s="77" t="s">
        <v>63</v>
      </c>
      <c r="J118" s="67">
        <v>5</v>
      </c>
      <c r="K118" s="68">
        <f>IF($J118="","",INDEX('1. závod'!$A:$BX,$J118+5,INDEX('Základní list'!$B:$B,MATCH($I118,'Základní list'!$A:$A,0),1)))</f>
        <v>0</v>
      </c>
      <c r="L118" s="65">
        <f>IF($J118="","",INDEX('1. závod'!$A:$BX,$J118+5,INDEX('Základní list'!$B:$B,MATCH($I118,'Základní list'!$A:$A,0),1)+1))</f>
        <v>12.5</v>
      </c>
      <c r="M118" s="77" t="s">
        <v>62</v>
      </c>
      <c r="N118" s="67">
        <v>11</v>
      </c>
      <c r="O118" s="68">
        <f>IF($N118="","",INDEX('2. závod'!$A:$BX,$N118+5,INDEX('Základní list'!$B:$B,MATCH($M118,'Základní list'!$A:$A,0),1)))</f>
        <v>780</v>
      </c>
      <c r="P118" s="65">
        <f>IF($N118="","",INDEX('2. závod'!$A:$BX,$N118+5,INDEX('Základní list'!$B:$B,MATCH($M118,'Základní list'!$A:$A,0),1)+1))</f>
        <v>14</v>
      </c>
      <c r="Q118" s="82">
        <f t="shared" si="21"/>
        <v>2</v>
      </c>
      <c r="R118" s="84">
        <f t="shared" si="25"/>
        <v>780</v>
      </c>
      <c r="S118" s="86">
        <f t="shared" si="26"/>
        <v>26.5</v>
      </c>
      <c r="T118" s="88">
        <f t="shared" si="27"/>
        <v>110</v>
      </c>
    </row>
    <row r="119" spans="1:20" s="41" customFormat="1" ht="25.5" customHeight="1">
      <c r="A119" s="104">
        <v>41</v>
      </c>
      <c r="B119" s="101">
        <v>41</v>
      </c>
      <c r="C119" s="66" t="s">
        <v>131</v>
      </c>
      <c r="D119" s="98" t="s">
        <v>90</v>
      </c>
      <c r="E119" s="110"/>
      <c r="F119" s="42" t="str">
        <f t="shared" si="22"/>
        <v>A15</v>
      </c>
      <c r="G119" s="42" t="str">
        <f t="shared" si="23"/>
        <v>E11</v>
      </c>
      <c r="H119" s="40">
        <f t="shared" si="24"/>
      </c>
      <c r="I119" s="77" t="s">
        <v>60</v>
      </c>
      <c r="J119" s="67">
        <v>15</v>
      </c>
      <c r="K119" s="68">
        <f>IF($J119="","",INDEX('1. závod'!$A:$BX,$J119+5,INDEX('Základní list'!$B:$B,MATCH($I119,'Základní list'!$A:$A,0),1)))</f>
        <v>220</v>
      </c>
      <c r="L119" s="65">
        <f>IF($J119="","",INDEX('1. závod'!$A:$BX,$J119+5,INDEX('Základní list'!$B:$B,MATCH($I119,'Základní list'!$A:$A,0),1)+1))</f>
        <v>14</v>
      </c>
      <c r="M119" s="77" t="s">
        <v>84</v>
      </c>
      <c r="N119" s="67">
        <v>11</v>
      </c>
      <c r="O119" s="68">
        <f>IF($N119="","",INDEX('2. závod'!$A:$BX,$N119+5,INDEX('Základní list'!$B:$B,MATCH($M119,'Základní list'!$A:$A,0),1)))</f>
        <v>840</v>
      </c>
      <c r="P119" s="65">
        <f>IF($N119="","",INDEX('2. závod'!$A:$BX,$N119+5,INDEX('Základní list'!$B:$B,MATCH($M119,'Základní list'!$A:$A,0),1)+1))</f>
        <v>13</v>
      </c>
      <c r="Q119" s="82">
        <f t="shared" si="21"/>
        <v>2</v>
      </c>
      <c r="R119" s="84">
        <f t="shared" si="25"/>
        <v>1060</v>
      </c>
      <c r="S119" s="86">
        <f t="shared" si="26"/>
        <v>27</v>
      </c>
      <c r="T119" s="88">
        <f t="shared" si="27"/>
        <v>111</v>
      </c>
    </row>
    <row r="120" spans="1:20" s="41" customFormat="1" ht="25.5" customHeight="1" thickBot="1">
      <c r="A120" s="105">
        <v>46</v>
      </c>
      <c r="B120" s="102">
        <v>46</v>
      </c>
      <c r="C120" s="29" t="s">
        <v>198</v>
      </c>
      <c r="D120" s="99" t="s">
        <v>87</v>
      </c>
      <c r="E120" s="147"/>
      <c r="F120" s="42" t="str">
        <f t="shared" si="22"/>
        <v>A14</v>
      </c>
      <c r="G120" s="42" t="str">
        <f t="shared" si="23"/>
        <v>B12</v>
      </c>
      <c r="H120" s="40">
        <f t="shared" si="24"/>
      </c>
      <c r="I120" s="49" t="s">
        <v>60</v>
      </c>
      <c r="J120" s="30">
        <v>14</v>
      </c>
      <c r="K120" s="81">
        <f>IF($J120="","",INDEX('1. závod'!$A:$BX,$J120+5,INDEX('Základní list'!$B:$B,MATCH($I120,'Základní list'!$A:$A,0),1)))</f>
        <v>0</v>
      </c>
      <c r="L120" s="76">
        <f>IF($J120="","",INDEX('1. závod'!$A:$BX,$J120+5,INDEX('Základní list'!$B:$B,MATCH($I120,'Základní list'!$A:$A,0),1)+1))</f>
        <v>15</v>
      </c>
      <c r="M120" s="49" t="s">
        <v>61</v>
      </c>
      <c r="N120" s="30">
        <v>12</v>
      </c>
      <c r="O120" s="81">
        <f>IF($N120="","",INDEX('2. závod'!$A:$BX,$N120+5,INDEX('Základní list'!$B:$B,MATCH($M120,'Základní list'!$A:$A,0),1)))</f>
        <v>440</v>
      </c>
      <c r="P120" s="76">
        <f>IF($N120="","",INDEX('2. závod'!$A:$BX,$N120+5,INDEX('Základní list'!$B:$B,MATCH($M120,'Základní list'!$A:$A,0),1)+1))</f>
        <v>12.5</v>
      </c>
      <c r="Q120" s="83">
        <f t="shared" si="21"/>
        <v>2</v>
      </c>
      <c r="R120" s="85">
        <f t="shared" si="25"/>
        <v>440</v>
      </c>
      <c r="S120" s="87">
        <f t="shared" si="26"/>
        <v>27.5</v>
      </c>
      <c r="T120" s="122">
        <f t="shared" si="27"/>
        <v>112</v>
      </c>
    </row>
    <row r="121" spans="1:20" s="51" customFormat="1" ht="12.75">
      <c r="A121" s="69"/>
      <c r="B121" s="69"/>
      <c r="C121" s="69"/>
      <c r="D121" s="69"/>
      <c r="E121" s="69"/>
      <c r="H121" s="50"/>
      <c r="I121" s="69"/>
      <c r="J121" s="69"/>
      <c r="K121" s="69"/>
      <c r="L121" s="69"/>
      <c r="M121" s="69"/>
      <c r="N121" s="69"/>
      <c r="O121" s="69"/>
      <c r="P121" s="69"/>
      <c r="Q121" s="71"/>
      <c r="R121" s="69"/>
      <c r="S121" s="69"/>
      <c r="T121" s="69"/>
    </row>
    <row r="122" spans="1:20" ht="12.75">
      <c r="A122" s="173" t="s">
        <v>10</v>
      </c>
      <c r="B122" s="173"/>
      <c r="C122" s="173"/>
      <c r="D122" s="173"/>
      <c r="E122" s="173"/>
      <c r="I122" s="35" t="s">
        <v>18</v>
      </c>
      <c r="J122" s="35"/>
      <c r="K122" s="35"/>
      <c r="L122" s="174" t="s">
        <v>53</v>
      </c>
      <c r="M122" s="174"/>
      <c r="N122" s="174"/>
      <c r="O122" s="174"/>
      <c r="P122" s="174"/>
      <c r="Q122" s="174"/>
      <c r="R122" s="174"/>
      <c r="S122" s="174"/>
      <c r="T122" s="174"/>
    </row>
  </sheetData>
  <sheetProtection formatCells="0" formatColumns="0" formatRows="0" insertColumns="0" insertRows="0" deleteColumns="0" deleteRows="0" selectLockedCells="1" autoFilter="0"/>
  <autoFilter ref="A8:T120"/>
  <mergeCells count="21">
    <mergeCell ref="O2:T2"/>
    <mergeCell ref="O3:T3"/>
    <mergeCell ref="A2:E2"/>
    <mergeCell ref="A3:E3"/>
    <mergeCell ref="A1:T1"/>
    <mergeCell ref="A4:E4"/>
    <mergeCell ref="A122:E122"/>
    <mergeCell ref="L122:T122"/>
    <mergeCell ref="S7:S8"/>
    <mergeCell ref="T7:T8"/>
    <mergeCell ref="A6:A8"/>
    <mergeCell ref="B6:E7"/>
    <mergeCell ref="K7:K8"/>
    <mergeCell ref="L7:L8"/>
    <mergeCell ref="I6:L6"/>
    <mergeCell ref="M6:P6"/>
    <mergeCell ref="Q6:T6"/>
    <mergeCell ref="O7:O8"/>
    <mergeCell ref="P7:P8"/>
    <mergeCell ref="Q7:Q8"/>
    <mergeCell ref="R7:R8"/>
  </mergeCells>
  <conditionalFormatting sqref="P9:P120 L9:L120">
    <cfRule type="cellIs" priority="1" dxfId="0" operator="equal" stopIfTrue="1">
      <formula>1</formula>
    </cfRule>
  </conditionalFormatting>
  <conditionalFormatting sqref="T9:T120">
    <cfRule type="cellIs" priority="2" dxfId="1" operator="between" stopIfTrue="1">
      <formula>1</formula>
      <formula>3</formula>
    </cfRule>
  </conditionalFormatting>
  <printOptions horizontalCentered="1"/>
  <pageMargins left="0.1968503937007874" right="0.1968503937007874" top="0.33" bottom="0.4" header="0.23" footer="0.1968503937007874"/>
  <pageSetup fitToHeight="4" horizontalDpi="600" verticalDpi="600" orientation="portrait" pageOrder="overThenDown" paperSize="9" scale="73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BX38"/>
  <sheetViews>
    <sheetView showGridLines="0" view="pageBreakPreview" zoomScale="75" zoomScaleNormal="75" zoomScaleSheetLayoutView="75" workbookViewId="0" topLeftCell="A3">
      <pane xSplit="1" ySplit="3" topLeftCell="V7" activePane="bottomRight" state="frozen"/>
      <selection pane="topLeft" activeCell="L9" sqref="L9"/>
      <selection pane="topRight" activeCell="L9" sqref="L9"/>
      <selection pane="bottomLeft" activeCell="L9" sqref="L9"/>
      <selection pane="bottomRight" activeCell="AC20" sqref="AC20"/>
    </sheetView>
  </sheetViews>
  <sheetFormatPr defaultColWidth="9.00390625" defaultRowHeight="12.75"/>
  <cols>
    <col min="1" max="1" width="6.2539062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62"/>
      <c r="B1" s="186">
        <f>CONCATENATE('Základní list'!$E$3)</f>
      </c>
      <c r="C1" s="186"/>
      <c r="D1" s="186"/>
      <c r="E1" s="186"/>
      <c r="F1" s="186"/>
      <c r="G1" s="186">
        <f>CONCATENATE('Základní list'!$E$3)</f>
      </c>
      <c r="H1" s="186"/>
      <c r="I1" s="186"/>
      <c r="J1" s="186"/>
      <c r="K1" s="186"/>
      <c r="L1" s="186">
        <f>CONCATENATE('Základní list'!$E$3)</f>
      </c>
      <c r="M1" s="186"/>
      <c r="N1" s="186"/>
      <c r="O1" s="186"/>
      <c r="P1" s="186"/>
      <c r="Q1" s="186">
        <f>CONCATENATE('Základní list'!$E$3)</f>
      </c>
      <c r="R1" s="186"/>
      <c r="S1" s="186"/>
      <c r="T1" s="186"/>
      <c r="U1" s="186"/>
      <c r="V1" s="186">
        <f>CONCATENATE('Základní list'!$E$3)</f>
      </c>
      <c r="W1" s="186"/>
      <c r="X1" s="186"/>
      <c r="Y1" s="186"/>
      <c r="Z1" s="186"/>
      <c r="AA1" s="186">
        <f>CONCATENATE('Základní list'!$E$3)</f>
      </c>
      <c r="AB1" s="186"/>
      <c r="AC1" s="186"/>
      <c r="AD1" s="186"/>
      <c r="AE1" s="186"/>
      <c r="AF1" s="186">
        <f>CONCATENATE('Základní list'!$E$3)</f>
      </c>
      <c r="AG1" s="186"/>
      <c r="AH1" s="186"/>
      <c r="AI1" s="186"/>
      <c r="AJ1" s="186"/>
      <c r="AK1" s="186">
        <f>CONCATENATE('Základní list'!$E$3)</f>
      </c>
      <c r="AL1" s="186"/>
      <c r="AM1" s="186"/>
      <c r="AN1" s="186"/>
      <c r="AO1" s="186"/>
      <c r="AP1" s="186">
        <f>CONCATENATE('Základní list'!$E$3)</f>
      </c>
      <c r="AQ1" s="186"/>
      <c r="AR1" s="186"/>
      <c r="AS1" s="186"/>
      <c r="AT1" s="186"/>
      <c r="AU1" s="186">
        <f>CONCATENATE('Základní list'!$E$3)</f>
      </c>
      <c r="AV1" s="186"/>
      <c r="AW1" s="186"/>
      <c r="AX1" s="186"/>
      <c r="AY1" s="186"/>
      <c r="AZ1" s="186">
        <f>CONCATENATE('Základní list'!$E$3)</f>
      </c>
      <c r="BA1" s="186"/>
      <c r="BB1" s="186"/>
      <c r="BC1" s="186"/>
      <c r="BD1" s="186"/>
      <c r="BE1" s="186">
        <f>CONCATENATE('Základní list'!$E$3)</f>
      </c>
      <c r="BF1" s="186"/>
      <c r="BG1" s="186"/>
      <c r="BH1" s="186"/>
      <c r="BI1" s="186"/>
      <c r="BJ1" s="186">
        <f>CONCATENATE('Základní list'!$E$3)</f>
      </c>
      <c r="BK1" s="186"/>
      <c r="BL1" s="186"/>
      <c r="BM1" s="186"/>
      <c r="BN1" s="186"/>
      <c r="BO1" s="186">
        <f>CONCATENATE('Základní list'!$E$3)</f>
      </c>
      <c r="BP1" s="186"/>
      <c r="BQ1" s="186"/>
      <c r="BR1" s="186"/>
      <c r="BS1" s="186"/>
      <c r="BT1" s="186">
        <f>CONCATENATE('Základní list'!$E$3)</f>
      </c>
      <c r="BU1" s="186"/>
      <c r="BV1" s="186"/>
      <c r="BW1" s="186"/>
      <c r="BX1" s="186"/>
    </row>
    <row r="2" spans="1:76" s="64" customFormat="1" ht="13.5" thickBot="1">
      <c r="A2" s="63"/>
      <c r="B2" s="187">
        <f>CONCATENATE('Základní list'!$D$4)</f>
      </c>
      <c r="C2" s="187"/>
      <c r="D2" s="187"/>
      <c r="E2" s="187"/>
      <c r="F2" s="187"/>
      <c r="G2" s="187">
        <f>CONCATENATE('Základní list'!$D$4)</f>
      </c>
      <c r="H2" s="187"/>
      <c r="I2" s="187"/>
      <c r="J2" s="187"/>
      <c r="K2" s="187"/>
      <c r="L2" s="187">
        <f>CONCATENATE('Základní list'!$D$4)</f>
      </c>
      <c r="M2" s="187"/>
      <c r="N2" s="187"/>
      <c r="O2" s="187"/>
      <c r="P2" s="187"/>
      <c r="Q2" s="187">
        <f>CONCATENATE('Základní list'!$D$4)</f>
      </c>
      <c r="R2" s="187"/>
      <c r="S2" s="187"/>
      <c r="T2" s="187"/>
      <c r="U2" s="187"/>
      <c r="V2" s="187">
        <f>CONCATENATE('Základní list'!$D$4)</f>
      </c>
      <c r="W2" s="187"/>
      <c r="X2" s="187"/>
      <c r="Y2" s="187"/>
      <c r="Z2" s="187"/>
      <c r="AA2" s="187">
        <f>CONCATENATE('Základní list'!$D$4)</f>
      </c>
      <c r="AB2" s="187"/>
      <c r="AC2" s="187"/>
      <c r="AD2" s="187"/>
      <c r="AE2" s="187"/>
      <c r="AF2" s="187">
        <f>CONCATENATE('Základní list'!$D$4)</f>
      </c>
      <c r="AG2" s="187"/>
      <c r="AH2" s="187"/>
      <c r="AI2" s="187"/>
      <c r="AJ2" s="187"/>
      <c r="AK2" s="187">
        <f>CONCATENATE('Základní list'!$D$4)</f>
      </c>
      <c r="AL2" s="187"/>
      <c r="AM2" s="187"/>
      <c r="AN2" s="187"/>
      <c r="AO2" s="187"/>
      <c r="AP2" s="187">
        <f>CONCATENATE('Základní list'!$D$4)</f>
      </c>
      <c r="AQ2" s="187"/>
      <c r="AR2" s="187"/>
      <c r="AS2" s="187"/>
      <c r="AT2" s="187"/>
      <c r="AU2" s="187">
        <f>CONCATENATE('Základní list'!$D$4)</f>
      </c>
      <c r="AV2" s="187"/>
      <c r="AW2" s="187"/>
      <c r="AX2" s="187"/>
      <c r="AY2" s="187"/>
      <c r="AZ2" s="187">
        <f>CONCATENATE('Základní list'!$D$4)</f>
      </c>
      <c r="BA2" s="187"/>
      <c r="BB2" s="187"/>
      <c r="BC2" s="187"/>
      <c r="BD2" s="187"/>
      <c r="BE2" s="187">
        <f>CONCATENATE('Základní list'!$D$4)</f>
      </c>
      <c r="BF2" s="187"/>
      <c r="BG2" s="187"/>
      <c r="BH2" s="187"/>
      <c r="BI2" s="187"/>
      <c r="BJ2" s="187">
        <f>CONCATENATE('Základní list'!$D$4)</f>
      </c>
      <c r="BK2" s="187"/>
      <c r="BL2" s="187"/>
      <c r="BM2" s="187"/>
      <c r="BN2" s="187"/>
      <c r="BO2" s="187">
        <f>CONCATENATE('Základní list'!$D$4)</f>
      </c>
      <c r="BP2" s="187"/>
      <c r="BQ2" s="187"/>
      <c r="BR2" s="187"/>
      <c r="BS2" s="187"/>
      <c r="BT2" s="187">
        <f>CONCATENATE('Základní list'!$D$4)</f>
      </c>
      <c r="BU2" s="187"/>
      <c r="BV2" s="187"/>
      <c r="BW2" s="187"/>
      <c r="BX2" s="187"/>
    </row>
    <row r="3" spans="1:76" ht="16.5" customHeight="1">
      <c r="A3" s="194" t="s">
        <v>11</v>
      </c>
      <c r="B3" s="188" t="s">
        <v>16</v>
      </c>
      <c r="C3" s="189"/>
      <c r="D3" s="189"/>
      <c r="E3" s="189"/>
      <c r="F3" s="190"/>
      <c r="G3" s="188" t="s">
        <v>16</v>
      </c>
      <c r="H3" s="189"/>
      <c r="I3" s="189"/>
      <c r="J3" s="189"/>
      <c r="K3" s="190" t="s">
        <v>36</v>
      </c>
      <c r="L3" s="188" t="s">
        <v>16</v>
      </c>
      <c r="M3" s="189"/>
      <c r="N3" s="189"/>
      <c r="O3" s="189"/>
      <c r="P3" s="190" t="s">
        <v>36</v>
      </c>
      <c r="Q3" s="188" t="s">
        <v>16</v>
      </c>
      <c r="R3" s="189"/>
      <c r="S3" s="189"/>
      <c r="T3" s="189"/>
      <c r="U3" s="190" t="s">
        <v>36</v>
      </c>
      <c r="V3" s="188" t="s">
        <v>16</v>
      </c>
      <c r="W3" s="189"/>
      <c r="X3" s="189"/>
      <c r="Y3" s="189"/>
      <c r="Z3" s="190" t="s">
        <v>36</v>
      </c>
      <c r="AA3" s="188" t="s">
        <v>16</v>
      </c>
      <c r="AB3" s="189"/>
      <c r="AC3" s="189"/>
      <c r="AD3" s="189"/>
      <c r="AE3" s="190" t="s">
        <v>36</v>
      </c>
      <c r="AF3" s="188" t="s">
        <v>16</v>
      </c>
      <c r="AG3" s="189"/>
      <c r="AH3" s="189"/>
      <c r="AI3" s="189"/>
      <c r="AJ3" s="190" t="s">
        <v>36</v>
      </c>
      <c r="AK3" s="188" t="s">
        <v>16</v>
      </c>
      <c r="AL3" s="189"/>
      <c r="AM3" s="189"/>
      <c r="AN3" s="189"/>
      <c r="AO3" s="190" t="s">
        <v>36</v>
      </c>
      <c r="AP3" s="188" t="s">
        <v>16</v>
      </c>
      <c r="AQ3" s="189"/>
      <c r="AR3" s="189"/>
      <c r="AS3" s="189"/>
      <c r="AT3" s="190" t="s">
        <v>36</v>
      </c>
      <c r="AU3" s="188" t="s">
        <v>16</v>
      </c>
      <c r="AV3" s="189"/>
      <c r="AW3" s="189"/>
      <c r="AX3" s="189"/>
      <c r="AY3" s="190" t="s">
        <v>36</v>
      </c>
      <c r="AZ3" s="188" t="s">
        <v>16</v>
      </c>
      <c r="BA3" s="189"/>
      <c r="BB3" s="189"/>
      <c r="BC3" s="189"/>
      <c r="BD3" s="190" t="s">
        <v>36</v>
      </c>
      <c r="BE3" s="188" t="s">
        <v>16</v>
      </c>
      <c r="BF3" s="189"/>
      <c r="BG3" s="189"/>
      <c r="BH3" s="189"/>
      <c r="BI3" s="190" t="s">
        <v>36</v>
      </c>
      <c r="BJ3" s="188" t="s">
        <v>16</v>
      </c>
      <c r="BK3" s="189"/>
      <c r="BL3" s="189"/>
      <c r="BM3" s="189"/>
      <c r="BN3" s="190" t="s">
        <v>36</v>
      </c>
      <c r="BO3" s="188" t="s">
        <v>16</v>
      </c>
      <c r="BP3" s="189"/>
      <c r="BQ3" s="189"/>
      <c r="BR3" s="189"/>
      <c r="BS3" s="190" t="s">
        <v>36</v>
      </c>
      <c r="BT3" s="188" t="s">
        <v>16</v>
      </c>
      <c r="BU3" s="189"/>
      <c r="BV3" s="189"/>
      <c r="BW3" s="189"/>
      <c r="BX3" s="190" t="s">
        <v>36</v>
      </c>
    </row>
    <row r="4" spans="1:76" s="8" customFormat="1" ht="16.5" customHeight="1" thickBot="1">
      <c r="A4" s="195"/>
      <c r="B4" s="191" t="str">
        <f>IF(ISBLANK('Základní list'!$C11),"",'Základní list'!$A11)</f>
        <v>A</v>
      </c>
      <c r="C4" s="192"/>
      <c r="D4" s="192"/>
      <c r="E4" s="192"/>
      <c r="F4" s="193"/>
      <c r="G4" s="191" t="str">
        <f>IF(ISBLANK('Základní list'!$C12),"",'Základní list'!$A12)</f>
        <v>B</v>
      </c>
      <c r="H4" s="192"/>
      <c r="I4" s="192"/>
      <c r="J4" s="192"/>
      <c r="K4" s="193"/>
      <c r="L4" s="191" t="str">
        <f>IF(ISBLANK('Základní list'!$C13),"",'Základní list'!$A13)</f>
        <v>C</v>
      </c>
      <c r="M4" s="192"/>
      <c r="N4" s="192"/>
      <c r="O4" s="192"/>
      <c r="P4" s="193"/>
      <c r="Q4" s="191" t="str">
        <f>IF(ISBLANK('Základní list'!$C14),"",'Základní list'!$A14)</f>
        <v>D</v>
      </c>
      <c r="R4" s="192"/>
      <c r="S4" s="192"/>
      <c r="T4" s="192"/>
      <c r="U4" s="193"/>
      <c r="V4" s="191" t="str">
        <f>IF(ISBLANK('Základní list'!$C15),"",'Základní list'!$A15)</f>
        <v>E</v>
      </c>
      <c r="W4" s="192"/>
      <c r="X4" s="192"/>
      <c r="Y4" s="192"/>
      <c r="Z4" s="193"/>
      <c r="AA4" s="191" t="str">
        <f>IF(ISBLANK('Základní list'!$C16),"",'Základní list'!$A16)</f>
        <v>F</v>
      </c>
      <c r="AB4" s="192"/>
      <c r="AC4" s="192"/>
      <c r="AD4" s="192"/>
      <c r="AE4" s="193"/>
      <c r="AF4" s="191" t="str">
        <f>IF(ISBLANK('Základní list'!$C17),"",'Základní list'!$A17)</f>
        <v>G</v>
      </c>
      <c r="AG4" s="192"/>
      <c r="AH4" s="192"/>
      <c r="AI4" s="192"/>
      <c r="AJ4" s="193"/>
      <c r="AK4" s="191" t="str">
        <f>IF(ISBLANK('Základní list'!$C18),"",'Základní list'!$A18)</f>
        <v>H</v>
      </c>
      <c r="AL4" s="192"/>
      <c r="AM4" s="192"/>
      <c r="AN4" s="192"/>
      <c r="AO4" s="193"/>
      <c r="AP4" s="191" t="str">
        <f>IF(ISBLANK('Základní list'!$C19),"",'Základní list'!$A19)</f>
        <v>I</v>
      </c>
      <c r="AQ4" s="192"/>
      <c r="AR4" s="192"/>
      <c r="AS4" s="192"/>
      <c r="AT4" s="193"/>
      <c r="AU4" s="191" t="str">
        <f>IF(ISBLANK('Základní list'!$C20),"",'Základní list'!$A20)</f>
        <v>J</v>
      </c>
      <c r="AV4" s="192"/>
      <c r="AW4" s="192"/>
      <c r="AX4" s="192"/>
      <c r="AY4" s="193"/>
      <c r="AZ4" s="191" t="str">
        <f>IF(ISBLANK('Základní list'!$C21),"",'Základní list'!$A21)</f>
        <v>K</v>
      </c>
      <c r="BA4" s="192"/>
      <c r="BB4" s="192"/>
      <c r="BC4" s="192"/>
      <c r="BD4" s="193"/>
      <c r="BE4" s="191" t="str">
        <f>IF(ISBLANK('Základní list'!$C22),"",'Základní list'!$A22)</f>
        <v>L</v>
      </c>
      <c r="BF4" s="192"/>
      <c r="BG4" s="192"/>
      <c r="BH4" s="192"/>
      <c r="BI4" s="193"/>
      <c r="BJ4" s="191" t="str">
        <f>IF(ISBLANK('Základní list'!$C23),"",'Základní list'!$A23)</f>
        <v>M</v>
      </c>
      <c r="BK4" s="192"/>
      <c r="BL4" s="192"/>
      <c r="BM4" s="192"/>
      <c r="BN4" s="193"/>
      <c r="BO4" s="191" t="str">
        <f>IF(ISBLANK('Základní list'!$C24),"",'Základní list'!$A24)</f>
        <v>O</v>
      </c>
      <c r="BP4" s="192"/>
      <c r="BQ4" s="192"/>
      <c r="BR4" s="192"/>
      <c r="BS4" s="193"/>
      <c r="BT4" s="191" t="str">
        <f>IF(ISBLANK('Základní list'!$C25),"",'Základní list'!$A25)</f>
        <v>P</v>
      </c>
      <c r="BU4" s="192"/>
      <c r="BV4" s="192"/>
      <c r="BW4" s="192"/>
      <c r="BX4" s="193"/>
    </row>
    <row r="5" spans="1:76" s="9" customFormat="1" ht="13.5" thickBot="1">
      <c r="A5" s="196"/>
      <c r="B5" s="1" t="s">
        <v>54</v>
      </c>
      <c r="C5" s="1" t="s">
        <v>42</v>
      </c>
      <c r="D5" s="1" t="s">
        <v>12</v>
      </c>
      <c r="E5" s="2" t="s">
        <v>13</v>
      </c>
      <c r="F5" s="33" t="s">
        <v>36</v>
      </c>
      <c r="G5" s="1" t="s">
        <v>54</v>
      </c>
      <c r="H5" s="1" t="s">
        <v>42</v>
      </c>
      <c r="I5" s="1" t="s">
        <v>12</v>
      </c>
      <c r="J5" s="2" t="s">
        <v>13</v>
      </c>
      <c r="K5" s="33" t="s">
        <v>36</v>
      </c>
      <c r="L5" s="1" t="s">
        <v>54</v>
      </c>
      <c r="M5" s="1" t="s">
        <v>42</v>
      </c>
      <c r="N5" s="1" t="s">
        <v>12</v>
      </c>
      <c r="O5" s="2" t="s">
        <v>13</v>
      </c>
      <c r="P5" s="33" t="s">
        <v>36</v>
      </c>
      <c r="Q5" s="1" t="s">
        <v>54</v>
      </c>
      <c r="R5" s="1" t="s">
        <v>42</v>
      </c>
      <c r="S5" s="1" t="s">
        <v>12</v>
      </c>
      <c r="T5" s="2" t="s">
        <v>13</v>
      </c>
      <c r="U5" s="33" t="s">
        <v>36</v>
      </c>
      <c r="V5" s="1" t="s">
        <v>54</v>
      </c>
      <c r="W5" s="1" t="s">
        <v>42</v>
      </c>
      <c r="X5" s="1" t="s">
        <v>12</v>
      </c>
      <c r="Y5" s="2" t="s">
        <v>13</v>
      </c>
      <c r="Z5" s="33" t="s">
        <v>36</v>
      </c>
      <c r="AA5" s="1" t="s">
        <v>54</v>
      </c>
      <c r="AB5" s="1" t="s">
        <v>42</v>
      </c>
      <c r="AC5" s="1" t="s">
        <v>12</v>
      </c>
      <c r="AD5" s="2" t="s">
        <v>13</v>
      </c>
      <c r="AE5" s="33" t="s">
        <v>36</v>
      </c>
      <c r="AF5" s="1" t="s">
        <v>54</v>
      </c>
      <c r="AG5" s="1" t="s">
        <v>42</v>
      </c>
      <c r="AH5" s="1" t="s">
        <v>12</v>
      </c>
      <c r="AI5" s="2" t="s">
        <v>13</v>
      </c>
      <c r="AJ5" s="33" t="s">
        <v>36</v>
      </c>
      <c r="AK5" s="1" t="s">
        <v>54</v>
      </c>
      <c r="AL5" s="1" t="s">
        <v>42</v>
      </c>
      <c r="AM5" s="1" t="s">
        <v>12</v>
      </c>
      <c r="AN5" s="2" t="s">
        <v>13</v>
      </c>
      <c r="AO5" s="33" t="s">
        <v>36</v>
      </c>
      <c r="AP5" s="1" t="s">
        <v>54</v>
      </c>
      <c r="AQ5" s="1" t="s">
        <v>42</v>
      </c>
      <c r="AR5" s="1" t="s">
        <v>12</v>
      </c>
      <c r="AS5" s="2" t="s">
        <v>13</v>
      </c>
      <c r="AT5" s="33" t="s">
        <v>36</v>
      </c>
      <c r="AU5" s="1" t="s">
        <v>54</v>
      </c>
      <c r="AV5" s="1" t="s">
        <v>42</v>
      </c>
      <c r="AW5" s="1" t="s">
        <v>12</v>
      </c>
      <c r="AX5" s="2" t="s">
        <v>13</v>
      </c>
      <c r="AY5" s="33" t="s">
        <v>36</v>
      </c>
      <c r="AZ5" s="1" t="s">
        <v>54</v>
      </c>
      <c r="BA5" s="1" t="s">
        <v>42</v>
      </c>
      <c r="BB5" s="1" t="s">
        <v>12</v>
      </c>
      <c r="BC5" s="2" t="s">
        <v>13</v>
      </c>
      <c r="BD5" s="33" t="s">
        <v>36</v>
      </c>
      <c r="BE5" s="1" t="s">
        <v>54</v>
      </c>
      <c r="BF5" s="1" t="s">
        <v>42</v>
      </c>
      <c r="BG5" s="1" t="s">
        <v>12</v>
      </c>
      <c r="BH5" s="2" t="s">
        <v>13</v>
      </c>
      <c r="BI5" s="33" t="s">
        <v>36</v>
      </c>
      <c r="BJ5" s="1" t="s">
        <v>54</v>
      </c>
      <c r="BK5" s="1" t="s">
        <v>42</v>
      </c>
      <c r="BL5" s="1" t="s">
        <v>12</v>
      </c>
      <c r="BM5" s="2" t="s">
        <v>13</v>
      </c>
      <c r="BN5" s="33" t="s">
        <v>36</v>
      </c>
      <c r="BO5" s="1" t="s">
        <v>54</v>
      </c>
      <c r="BP5" s="1" t="s">
        <v>42</v>
      </c>
      <c r="BQ5" s="1" t="s">
        <v>12</v>
      </c>
      <c r="BR5" s="2" t="s">
        <v>13</v>
      </c>
      <c r="BS5" s="33" t="s">
        <v>36</v>
      </c>
      <c r="BT5" s="1" t="s">
        <v>54</v>
      </c>
      <c r="BU5" s="1" t="s">
        <v>42</v>
      </c>
      <c r="BV5" s="1" t="s">
        <v>12</v>
      </c>
      <c r="BW5" s="2" t="s">
        <v>13</v>
      </c>
      <c r="BX5" s="33" t="s">
        <v>36</v>
      </c>
    </row>
    <row r="6" spans="1:76" s="10" customFormat="1" ht="34.5" customHeight="1">
      <c r="A6" s="3">
        <v>1</v>
      </c>
      <c r="B6" s="17" t="str">
        <f>IF(ISNA(MATCH(CONCATENATE(B$4,$A6),'Výsledková listina'!$F:$F,0)),"",INDEX('Výsledková listina'!$C:$C,MATCH(CONCATENATE(B$4,$A6),'Výsledková listina'!$F:$F,0),1))</f>
        <v>Jiří Kodydek</v>
      </c>
      <c r="C6" s="57">
        <f>IF(ISNA(MATCH(CONCATENATE(B$4,$A6),'Výsledková listina'!$F:$F,0)),"",INDEX('Výsledková listina'!$H:$H,MATCH(CONCATENATE(B$4,$A6),'Výsledková listina'!$F:$F,0),1))</f>
      </c>
      <c r="D6" s="4">
        <v>2140</v>
      </c>
      <c r="E6" s="55">
        <f>IF(D6="","",RANK(D6,D:D,0)+(COUNT(D:D)+1-RANK(D6,D:D,0)-RANK(D6,D:D,1))/2)</f>
        <v>9</v>
      </c>
      <c r="F6" s="78"/>
      <c r="G6" s="17" t="str">
        <f>IF(ISNA(MATCH(CONCATENATE(G$4,$A6),'Výsledková listina'!$F:$F,0)),"",INDEX('Výsledková listina'!$C:$C,MATCH(CONCATENATE(G$4,$A6),'Výsledková listina'!$F:$F,0),1))</f>
        <v>Ota Průcha</v>
      </c>
      <c r="H6" s="57">
        <f>IF(ISNA(MATCH(CONCATENATE(G$4,$A6),'Výsledková listina'!$F:$F,0)),"",INDEX('Výsledková listina'!$H:$H,MATCH(CONCATENATE(G$4,$A6),'Výsledková listina'!$F:$F,0),1))</f>
      </c>
      <c r="I6" s="4">
        <v>1500</v>
      </c>
      <c r="J6" s="55">
        <f aca="true" t="shared" si="0" ref="J6:J35">IF(I6="","",RANK(I6,I$1:I$65536,0)+(COUNT(I$1:I$65536)+1-RANK(I6,I$1:I$65536,0)-RANK(I6,I$1:I$65536,1))/2)</f>
        <v>9</v>
      </c>
      <c r="K6" s="78"/>
      <c r="L6" s="17">
        <f>IF(ISNA(MATCH(CONCATENATE(L$4,$A6),'Výsledková listina'!$F:$F,0)),"",INDEX('Výsledková listina'!$C:$C,MATCH(CONCATENATE(L$4,$A6),'Výsledková listina'!$F:$F,0),1))</f>
      </c>
      <c r="M6" s="57">
        <f>IF(ISNA(MATCH(CONCATENATE(L$4,$A6),'Výsledková listina'!$F:$F,0)),"",INDEX('Výsledková listina'!$H:$H,MATCH(CONCATENATE(L$4,$A6),'Výsledková listina'!$F:$F,0),1))</f>
      </c>
      <c r="N6" s="4"/>
      <c r="O6" s="55">
        <f aca="true" t="shared" si="1" ref="O6:O35">IF(N6="","",RANK(N6,N$1:N$65536,0)+(COUNT(N$1:N$65536)+1-RANK(N6,N$1:N$65536,0)-RANK(N6,N$1:N$65536,1))/2)</f>
      </c>
      <c r="P6" s="78"/>
      <c r="Q6" s="17" t="str">
        <f>IF(ISNA(MATCH(CONCATENATE(Q$4,$A6),'Výsledková listina'!$F:$F,0)),"",INDEX('Výsledková listina'!$C:$C,MATCH(CONCATENATE(Q$4,$A6),'Výsledková listina'!$F:$F,0),1))</f>
        <v>Václav Kabourek</v>
      </c>
      <c r="R6" s="57">
        <f>IF(ISNA(MATCH(CONCATENATE(Q$4,$A6),'Výsledková listina'!$F:$F,0)),"",INDEX('Výsledková listina'!$H:$H,MATCH(CONCATENATE(Q$4,$A6),'Výsledková listina'!$F:$F,0),1))</f>
      </c>
      <c r="S6" s="4">
        <v>5840</v>
      </c>
      <c r="T6" s="55">
        <f aca="true" t="shared" si="2" ref="T6:T35">IF(S6="","",RANK(S6,S$1:S$65536,0)+(COUNT(S$1:S$65536)+1-RANK(S6,S$1:S$65536,0)-RANK(S6,S$1:S$65536,1))/2)</f>
        <v>1</v>
      </c>
      <c r="U6" s="78"/>
      <c r="V6" s="17" t="str">
        <f>IF(ISNA(MATCH(CONCATENATE(V$4,$A6),'Výsledková listina'!$F:$F,0)),"",INDEX('Výsledková listina'!$C:$C,MATCH(CONCATENATE(V$4,$A6),'Výsledková listina'!$F:$F,0),1))</f>
        <v>Tomáš Kukelka</v>
      </c>
      <c r="W6" s="57">
        <f>IF(ISNA(MATCH(CONCATENATE(V$4,$A6),'Výsledková listina'!$F:$F,0)),"",INDEX('Výsledková listina'!$H:$H,MATCH(CONCATENATE(V$4,$A6),'Výsledková listina'!$F:$F,0),1))</f>
      </c>
      <c r="X6" s="4">
        <v>1460</v>
      </c>
      <c r="Y6" s="55">
        <f aca="true" t="shared" si="3" ref="Y6:Y35">IF(X6="","",RANK(X6,X$1:X$65536,0)+(COUNT(X$1:X$65536)+1-RANK(X6,X$1:X$65536,0)-RANK(X6,X$1:X$65536,1))/2)</f>
        <v>9</v>
      </c>
      <c r="Z6" s="78"/>
      <c r="AA6" s="17" t="str">
        <f>IF(ISNA(MATCH(CONCATENATE(AA$4,$A6),'Výsledková listina'!$F:$F,0)),"",INDEX('Výsledková listina'!$C:$C,MATCH(CONCATENATE(AA$4,$A6),'Výsledková listina'!$F:$F,0),1))</f>
        <v>Josef Mrázek</v>
      </c>
      <c r="AB6" s="57">
        <f>IF(ISNA(MATCH(CONCATENATE(AA$4,$A6),'Výsledková listina'!$F:$F,0)),"",INDEX('Výsledková listina'!$H:$H,MATCH(CONCATENATE(AA$4,$A6),'Výsledková listina'!$F:$F,0),1))</f>
      </c>
      <c r="AC6" s="4">
        <v>0</v>
      </c>
      <c r="AD6" s="55">
        <f aca="true" t="shared" si="4" ref="AD6:AD35">IF(AC6="","",RANK(AC6,AC$1:AC$65536,0)+(COUNT(AC$1:AC$65536)+1-RANK(AC6,AC$1:AC$65536,0)-RANK(AC6,AC$1:AC$65536,1))/2)</f>
        <v>12.5</v>
      </c>
      <c r="AE6" s="78"/>
      <c r="AF6" s="17" t="str">
        <f>IF(ISNA(MATCH(CONCATENATE(AF$4,$A6),'Výsledková listina'!$F:$F,0)),"",INDEX('Výsledková listina'!$C:$C,MATCH(CONCATENATE(AF$4,$A6),'Výsledková listina'!$F:$F,0),1))</f>
        <v>Marian Mokryš</v>
      </c>
      <c r="AG6" s="57">
        <f>IF(ISNA(MATCH(CONCATENATE(AF$4,$A6),'Výsledková listina'!$F:$F,0)),"",INDEX('Výsledková listina'!$H:$H,MATCH(CONCATENATE(AF$4,$A6),'Výsledková listina'!$F:$F,0),1))</f>
      </c>
      <c r="AH6" s="4">
        <v>2380</v>
      </c>
      <c r="AI6" s="55">
        <f aca="true" t="shared" si="5" ref="AI6:AI35">IF(AH6="","",RANK(AH6,AH$1:AH$65536,0)+(COUNT(AH$1:AH$65536)+1-RANK(AH6,AH$1:AH$65536,0)-RANK(AH6,AH$1:AH$65536,1))/2)</f>
        <v>1</v>
      </c>
      <c r="AJ6" s="78"/>
      <c r="AK6" s="17" t="str">
        <f>IF(ISNA(MATCH(CONCATENATE(AK$4,$A6),'Výsledková listina'!$F:$F,0)),"",INDEX('Výsledková listina'!$C:$C,MATCH(CONCATENATE(AK$4,$A6),'Výsledková listina'!$F:$F,0),1))</f>
        <v>Luboš Vacek</v>
      </c>
      <c r="AL6" s="57">
        <f>IF(ISNA(MATCH(CONCATENATE(AK$4,$A6),'Výsledková listina'!$F:$F,0)),"",INDEX('Výsledková listina'!$H:$H,MATCH(CONCATENATE(AK$4,$A6),'Výsledková listina'!$F:$F,0),1))</f>
      </c>
      <c r="AM6" s="4">
        <v>0</v>
      </c>
      <c r="AN6" s="55">
        <f aca="true" t="shared" si="6" ref="AN6:AN35">IF(AM6="","",RANK(AM6,AM$1:AM$65536,0)+(COUNT(AM$1:AM$65536)+1-RANK(AM6,AM$1:AM$65536,0)-RANK(AM6,AM$1:AM$65536,1))/2)</f>
        <v>13.5</v>
      </c>
      <c r="AO6" s="78"/>
      <c r="AP6" s="17">
        <f>IF(ISNA(MATCH(CONCATENATE(AP$4,$A6),'Výsledková listina'!$F:$F,0)),"",INDEX('Výsledková listina'!$C:$C,MATCH(CONCATENATE(AP$4,$A6),'Výsledková listina'!$F:$F,0),1))</f>
      </c>
      <c r="AQ6" s="57">
        <f>IF(ISNA(MATCH(CONCATENATE(AP$4,$A6),'Výsledková listina'!$F:$F,0)),"",INDEX('Výsledková listina'!$H:$H,MATCH(CONCATENATE(AP$4,$A6),'Výsledková listina'!$F:$F,0),1))</f>
      </c>
      <c r="AR6" s="4"/>
      <c r="AS6" s="55">
        <f aca="true" t="shared" si="7" ref="AS6:AS35">IF(AR6="","",RANK(AR6,AR$1:AR$65536,0)+(COUNT(AR$1:AR$65536)+1-RANK(AR6,AR$1:AR$65536,0)-RANK(AR6,AR$1:AR$65536,1))/2)</f>
      </c>
      <c r="AT6" s="78"/>
      <c r="AU6" s="17">
        <f>IF(ISNA(MATCH(CONCATENATE(AU$4,$A6),'Výsledková listina'!$F:$F,0)),"",INDEX('Výsledková listina'!$C:$C,MATCH(CONCATENATE(AU$4,$A6),'Výsledková listina'!$F:$F,0),1))</f>
      </c>
      <c r="AV6" s="57">
        <f>IF(ISNA(MATCH(CONCATENATE(AU$4,$A6),'Výsledková listina'!$F:$F,0)),"",INDEX('Výsledková listina'!$H:$H,MATCH(CONCATENATE(AU$4,$A6),'Výsledková listina'!$F:$F,0),1))</f>
      </c>
      <c r="AW6" s="4"/>
      <c r="AX6" s="55">
        <f aca="true" t="shared" si="8" ref="AX6:AX35">IF(AW6="","",RANK(AW6,AW$1:AW$65536,0)+(COUNT(AW$1:AW$65536)+1-RANK(AW6,AW$1:AW$65536,0)-RANK(AW6,AW$1:AW$65536,1))/2)</f>
      </c>
      <c r="AY6" s="78"/>
      <c r="AZ6" s="17">
        <f>IF(ISNA(MATCH(CONCATENATE(AZ$4,$A6),'Výsledková listina'!$F:$F,0)),"",INDEX('Výsledková listina'!$C:$C,MATCH(CONCATENATE(AZ$4,$A6),'Výsledková listina'!$F:$F,0),1))</f>
      </c>
      <c r="BA6" s="57">
        <f>IF(ISNA(MATCH(CONCATENATE(AZ$4,$A6),'Výsledková listina'!$F:$F,0)),"",INDEX('Výsledková listina'!$H:$H,MATCH(CONCATENATE(AZ$4,$A6),'Výsledková listina'!$F:$F,0),1))</f>
      </c>
      <c r="BB6" s="4"/>
      <c r="BC6" s="55">
        <f aca="true" t="shared" si="9" ref="BC6:BC35">IF(BB6="","",RANK(BB6,BB$1:BB$65536,0)+(COUNT(BB$1:BB$65536)+1-RANK(BB6,BB$1:BB$65536,0)-RANK(BB6,BB$1:BB$65536,1))/2)</f>
      </c>
      <c r="BD6" s="78"/>
      <c r="BE6" s="17">
        <f>IF(ISNA(MATCH(CONCATENATE(BE$4,$A6),'Výsledková listina'!$F:$F,0)),"",INDEX('Výsledková listina'!$C:$C,MATCH(CONCATENATE(BE$4,$A6),'Výsledková listina'!$F:$F,0),1))</f>
      </c>
      <c r="BF6" s="57">
        <f>IF(ISNA(MATCH(CONCATENATE(BE$4,$A6),'Výsledková listina'!$F:$F,0)),"",INDEX('Výsledková listina'!$H:$H,MATCH(CONCATENATE(BE$4,$A6),'Výsledková listina'!$F:$F,0),1))</f>
      </c>
      <c r="BG6" s="4"/>
      <c r="BH6" s="55">
        <f aca="true" t="shared" si="10" ref="BH6:BH35">IF(BG6="","",RANK(BG6,BG$1:BG$65536,0)+(COUNT(BG$1:BG$65536)+1-RANK(BG6,BG$1:BG$65536,0)-RANK(BG6,BG$1:BG$65536,1))/2)</f>
      </c>
      <c r="BI6" s="78"/>
      <c r="BJ6" s="17">
        <f>IF(ISNA(MATCH(CONCATENATE(BJ$4,$A6),'Výsledková listina'!$F:$F,0)),"",INDEX('Výsledková listina'!$C:$C,MATCH(CONCATENATE(BJ$4,$A6),'Výsledková listina'!$F:$F,0),1))</f>
      </c>
      <c r="BK6" s="57">
        <f>IF(ISNA(MATCH(CONCATENATE(BJ$4,$A6),'Výsledková listina'!$F:$F,0)),"",INDEX('Výsledková listina'!$H:$H,MATCH(CONCATENATE(BJ$4,$A6),'Výsledková listina'!$F:$F,0),1))</f>
      </c>
      <c r="BL6" s="4"/>
      <c r="BM6" s="55">
        <f aca="true" t="shared" si="11" ref="BM6:BM35">IF(BL6="","",RANK(BL6,BL$1:BL$65536,0)+(COUNT(BL$1:BL$65536)+1-RANK(BL6,BL$1:BL$65536,0)-RANK(BL6,BL$1:BL$65536,1))/2)</f>
      </c>
      <c r="BN6" s="78"/>
      <c r="BO6" s="17">
        <f>IF(ISNA(MATCH(CONCATENATE(BO$4,$A6),'Výsledková listina'!$F:$F,0)),"",INDEX('Výsledková listina'!$C:$C,MATCH(CONCATENATE(BO$4,$A6),'Výsledková listina'!$F:$F,0),1))</f>
      </c>
      <c r="BP6" s="57">
        <f>IF(ISNA(MATCH(CONCATENATE(BO$4,$A6),'Výsledková listina'!$F:$F,0)),"",INDEX('Výsledková listina'!$H:$H,MATCH(CONCATENATE(BO$4,$A6),'Výsledková listina'!$F:$F,0),1))</f>
      </c>
      <c r="BQ6" s="4"/>
      <c r="BR6" s="55">
        <f aca="true" t="shared" si="12" ref="BR6:BR35">IF(BQ6="","",RANK(BQ6,BQ$1:BQ$65536,0)+(COUNT(BQ$1:BQ$65536)+1-RANK(BQ6,BQ$1:BQ$65536,0)-RANK(BQ6,BQ$1:BQ$65536,1))/2)</f>
      </c>
      <c r="BS6" s="78"/>
      <c r="BT6" s="17">
        <f>IF(ISNA(MATCH(CONCATENATE(BT$4,$A6),'Výsledková listina'!$F:$F,0)),"",INDEX('Výsledková listina'!$C:$C,MATCH(CONCATENATE(BT$4,$A6),'Výsledková listina'!$F:$F,0),1))</f>
      </c>
      <c r="BU6" s="57">
        <f>IF(ISNA(MATCH(CONCATENATE(BT$4,$A6),'Výsledková listina'!$F:$F,0)),"",INDEX('Výsledková listina'!$H:$H,MATCH(CONCATENATE(BT$4,$A6),'Výsledková listina'!$F:$F,0),1))</f>
      </c>
      <c r="BV6" s="4"/>
      <c r="BW6" s="55">
        <f aca="true" t="shared" si="13" ref="BW6:BW35">IF(BV6="","",RANK(BV6,BV$1:BV$65536,0)+(COUNT(BV$1:BV$65536)+1-RANK(BV6,BV$1:BV$65536,0)-RANK(BV6,BV$1:BV$65536,1))/2)</f>
      </c>
      <c r="BX6" s="78"/>
    </row>
    <row r="7" spans="1:76" s="10" customFormat="1" ht="34.5" customHeight="1">
      <c r="A7" s="5">
        <v>2</v>
      </c>
      <c r="B7" s="17" t="str">
        <f>IF(ISNA(MATCH(CONCATENATE(B$4,$A7),'Výsledková listina'!$F:$F,0)),"",INDEX('Výsledková listina'!$C:$C,MATCH(CONCATENATE(B$4,$A7),'Výsledková listina'!$F:$F,0),1))</f>
        <v>Petr Tóth</v>
      </c>
      <c r="C7" s="57">
        <f>IF(ISNA(MATCH(CONCATENATE(B$4,$A7),'Výsledková listina'!$F:$F,0)),"",INDEX('Výsledková listina'!$H:$H,MATCH(CONCATENATE(B$4,$A7),'Výsledková listina'!$F:$F,0),1))</f>
      </c>
      <c r="D7" s="4">
        <v>8940</v>
      </c>
      <c r="E7" s="55">
        <f aca="true" t="shared" si="14" ref="E7:E35">IF(D7="","",RANK(D7,D$1:D$65536,0)+(COUNT(D$1:D$65536)+1-RANK(D7,D$1:D$65536,0)-RANK(D7,D$1:D$65536,1))/2)</f>
        <v>2</v>
      </c>
      <c r="F7" s="79"/>
      <c r="G7" s="17" t="str">
        <f>IF(ISNA(MATCH(CONCATENATE(G$4,$A7),'Výsledková listina'!$F:$F,0)),"",INDEX('Výsledková listina'!$C:$C,MATCH(CONCATENATE(G$4,$A7),'Výsledková listina'!$F:$F,0),1))</f>
        <v>Václav Hlína</v>
      </c>
      <c r="H7" s="57">
        <f>IF(ISNA(MATCH(CONCATENATE(G$4,$A7),'Výsledková listina'!$F:$F,0)),"",INDEX('Výsledková listina'!$H:$H,MATCH(CONCATENATE(G$4,$A7),'Výsledková listina'!$F:$F,0),1))</f>
      </c>
      <c r="I7" s="4">
        <v>5500</v>
      </c>
      <c r="J7" s="55">
        <f t="shared" si="0"/>
        <v>2</v>
      </c>
      <c r="K7" s="79"/>
      <c r="L7" s="17" t="str">
        <f>IF(ISNA(MATCH(CONCATENATE(L$4,$A7),'Výsledková listina'!$F:$F,0)),"",INDEX('Výsledková listina'!$C:$C,MATCH(CONCATENATE(L$4,$A7),'Výsledková listina'!$F:$F,0),1))</f>
        <v>Jan Frolík</v>
      </c>
      <c r="M7" s="57">
        <f>IF(ISNA(MATCH(CONCATENATE(L$4,$A7),'Výsledková listina'!$F:$F,0)),"",INDEX('Výsledková listina'!$H:$H,MATCH(CONCATENATE(L$4,$A7),'Výsledková listina'!$F:$F,0),1))</f>
      </c>
      <c r="N7" s="4">
        <v>0</v>
      </c>
      <c r="O7" s="55">
        <f t="shared" si="1"/>
        <v>12</v>
      </c>
      <c r="P7" s="79"/>
      <c r="Q7" s="17" t="str">
        <f>IF(ISNA(MATCH(CONCATENATE(Q$4,$A7),'Výsledková listina'!$F:$F,0)),"",INDEX('Výsledková listina'!$C:$C,MATCH(CONCATENATE(Q$4,$A7),'Výsledková listina'!$F:$F,0),1))</f>
        <v>Jiří Jurka</v>
      </c>
      <c r="R7" s="57">
        <f>IF(ISNA(MATCH(CONCATENATE(Q$4,$A7),'Výsledková listina'!$F:$F,0)),"",INDEX('Výsledková listina'!$H:$H,MATCH(CONCATENATE(Q$4,$A7),'Výsledková listina'!$F:$F,0),1))</f>
      </c>
      <c r="S7" s="4">
        <v>2360</v>
      </c>
      <c r="T7" s="55">
        <f t="shared" si="2"/>
        <v>3</v>
      </c>
      <c r="U7" s="79"/>
      <c r="V7" s="17" t="str">
        <f>IF(ISNA(MATCH(CONCATENATE(V$4,$A7),'Výsledková listina'!$F:$F,0)),"",INDEX('Výsledková listina'!$C:$C,MATCH(CONCATENATE(V$4,$A7),'Výsledková listina'!$F:$F,0),1))</f>
        <v>Ladislav Chalupa ml.</v>
      </c>
      <c r="W7" s="57">
        <f>IF(ISNA(MATCH(CONCATENATE(V$4,$A7),'Výsledková listina'!$F:$F,0)),"",INDEX('Výsledková listina'!$H:$H,MATCH(CONCATENATE(V$4,$A7),'Výsledková listina'!$F:$F,0),1))</f>
      </c>
      <c r="X7" s="4">
        <v>7440</v>
      </c>
      <c r="Y7" s="55">
        <f t="shared" si="3"/>
        <v>2</v>
      </c>
      <c r="Z7" s="79"/>
      <c r="AA7" s="17" t="str">
        <f>IF(ISNA(MATCH(CONCATENATE(AA$4,$A7),'Výsledková listina'!$F:$F,0)),"",INDEX('Výsledková listina'!$C:$C,MATCH(CONCATENATE(AA$4,$A7),'Výsledková listina'!$F:$F,0),1))</f>
        <v>Richard Popadinec</v>
      </c>
      <c r="AB7" s="57">
        <f>IF(ISNA(MATCH(CONCATENATE(AA$4,$A7),'Výsledková listina'!$F:$F,0)),"",INDEX('Výsledková listina'!$H:$H,MATCH(CONCATENATE(AA$4,$A7),'Výsledková listina'!$F:$F,0),1))</f>
      </c>
      <c r="AC7" s="4">
        <v>0</v>
      </c>
      <c r="AD7" s="55">
        <f t="shared" si="4"/>
        <v>12.5</v>
      </c>
      <c r="AE7" s="79"/>
      <c r="AF7" s="17" t="str">
        <f>IF(ISNA(MATCH(CONCATENATE(AF$4,$A7),'Výsledková listina'!$F:$F,0)),"",INDEX('Výsledková listina'!$C:$C,MATCH(CONCATENATE(AF$4,$A7),'Výsledková listina'!$F:$F,0),1))</f>
        <v>Juraj Šurgota</v>
      </c>
      <c r="AG7" s="57">
        <f>IF(ISNA(MATCH(CONCATENATE(AF$4,$A7),'Výsledková listina'!$F:$F,0)),"",INDEX('Výsledková listina'!$H:$H,MATCH(CONCATENATE(AF$4,$A7),'Výsledková listina'!$F:$F,0),1))</f>
      </c>
      <c r="AH7" s="4">
        <v>180</v>
      </c>
      <c r="AI7" s="55">
        <f t="shared" si="5"/>
        <v>13</v>
      </c>
      <c r="AJ7" s="79"/>
      <c r="AK7" s="17" t="str">
        <f>IF(ISNA(MATCH(CONCATENATE(AK$4,$A7),'Výsledková listina'!$F:$F,0)),"",INDEX('Výsledková listina'!$C:$C,MATCH(CONCATENATE(AK$4,$A7),'Výsledková listina'!$F:$F,0),1))</f>
        <v>Petr Hrubant</v>
      </c>
      <c r="AL7" s="57">
        <f>IF(ISNA(MATCH(CONCATENATE(AK$4,$A7),'Výsledková listina'!$F:$F,0)),"",INDEX('Výsledková listina'!$H:$H,MATCH(CONCATENATE(AK$4,$A7),'Výsledková listina'!$F:$F,0),1))</f>
      </c>
      <c r="AM7" s="4">
        <v>0</v>
      </c>
      <c r="AN7" s="55">
        <f t="shared" si="6"/>
        <v>13.5</v>
      </c>
      <c r="AO7" s="79"/>
      <c r="AP7" s="17">
        <f>IF(ISNA(MATCH(CONCATENATE(AP$4,$A7),'Výsledková listina'!$F:$F,0)),"",INDEX('Výsledková listina'!$C:$C,MATCH(CONCATENATE(AP$4,$A7),'Výsledková listina'!$F:$F,0),1))</f>
      </c>
      <c r="AQ7" s="57">
        <f>IF(ISNA(MATCH(CONCATENATE(AP$4,$A7),'Výsledková listina'!$F:$F,0)),"",INDEX('Výsledková listina'!$H:$H,MATCH(CONCATENATE(AP$4,$A7),'Výsledková listina'!$F:$F,0),1))</f>
      </c>
      <c r="AR7" s="4"/>
      <c r="AS7" s="55">
        <f t="shared" si="7"/>
      </c>
      <c r="AT7" s="79"/>
      <c r="AU7" s="17">
        <f>IF(ISNA(MATCH(CONCATENATE(AU$4,$A7),'Výsledková listina'!$F:$F,0)),"",INDEX('Výsledková listina'!$C:$C,MATCH(CONCATENATE(AU$4,$A7),'Výsledková listina'!$F:$F,0),1))</f>
      </c>
      <c r="AV7" s="57">
        <f>IF(ISNA(MATCH(CONCATENATE(AU$4,$A7),'Výsledková listina'!$F:$F,0)),"",INDEX('Výsledková listina'!$H:$H,MATCH(CONCATENATE(AU$4,$A7),'Výsledková listina'!$F:$F,0),1))</f>
      </c>
      <c r="AW7" s="4"/>
      <c r="AX7" s="55">
        <f t="shared" si="8"/>
      </c>
      <c r="AY7" s="79"/>
      <c r="AZ7" s="17">
        <f>IF(ISNA(MATCH(CONCATENATE(AZ$4,$A7),'Výsledková listina'!$F:$F,0)),"",INDEX('Výsledková listina'!$C:$C,MATCH(CONCATENATE(AZ$4,$A7),'Výsledková listina'!$F:$F,0),1))</f>
      </c>
      <c r="BA7" s="57">
        <f>IF(ISNA(MATCH(CONCATENATE(AZ$4,$A7),'Výsledková listina'!$F:$F,0)),"",INDEX('Výsledková listina'!$H:$H,MATCH(CONCATENATE(AZ$4,$A7),'Výsledková listina'!$F:$F,0),1))</f>
      </c>
      <c r="BB7" s="4"/>
      <c r="BC7" s="55">
        <f t="shared" si="9"/>
      </c>
      <c r="BD7" s="79"/>
      <c r="BE7" s="17">
        <f>IF(ISNA(MATCH(CONCATENATE(BE$4,$A7),'Výsledková listina'!$F:$F,0)),"",INDEX('Výsledková listina'!$C:$C,MATCH(CONCATENATE(BE$4,$A7),'Výsledková listina'!$F:$F,0),1))</f>
      </c>
      <c r="BF7" s="57">
        <f>IF(ISNA(MATCH(CONCATENATE(BE$4,$A7),'Výsledková listina'!$F:$F,0)),"",INDEX('Výsledková listina'!$H:$H,MATCH(CONCATENATE(BE$4,$A7),'Výsledková listina'!$F:$F,0),1))</f>
      </c>
      <c r="BG7" s="4"/>
      <c r="BH7" s="55">
        <f t="shared" si="10"/>
      </c>
      <c r="BI7" s="79"/>
      <c r="BJ7" s="17">
        <f>IF(ISNA(MATCH(CONCATENATE(BJ$4,$A7),'Výsledková listina'!$F:$F,0)),"",INDEX('Výsledková listina'!$C:$C,MATCH(CONCATENATE(BJ$4,$A7),'Výsledková listina'!$F:$F,0),1))</f>
      </c>
      <c r="BK7" s="57">
        <f>IF(ISNA(MATCH(CONCATENATE(BJ$4,$A7),'Výsledková listina'!$F:$F,0)),"",INDEX('Výsledková listina'!$H:$H,MATCH(CONCATENATE(BJ$4,$A7),'Výsledková listina'!$F:$F,0),1))</f>
      </c>
      <c r="BL7" s="4"/>
      <c r="BM7" s="55">
        <f t="shared" si="11"/>
      </c>
      <c r="BN7" s="79"/>
      <c r="BO7" s="17">
        <f>IF(ISNA(MATCH(CONCATENATE(BO$4,$A7),'Výsledková listina'!$F:$F,0)),"",INDEX('Výsledková listina'!$C:$C,MATCH(CONCATENATE(BO$4,$A7),'Výsledková listina'!$F:$F,0),1))</f>
      </c>
      <c r="BP7" s="57">
        <f>IF(ISNA(MATCH(CONCATENATE(BO$4,$A7),'Výsledková listina'!$F:$F,0)),"",INDEX('Výsledková listina'!$H:$H,MATCH(CONCATENATE(BO$4,$A7),'Výsledková listina'!$F:$F,0),1))</f>
      </c>
      <c r="BQ7" s="4"/>
      <c r="BR7" s="55">
        <f t="shared" si="12"/>
      </c>
      <c r="BS7" s="79"/>
      <c r="BT7" s="17">
        <f>IF(ISNA(MATCH(CONCATENATE(BT$4,$A7),'Výsledková listina'!$F:$F,0)),"",INDEX('Výsledková listina'!$C:$C,MATCH(CONCATENATE(BT$4,$A7),'Výsledková listina'!$F:$F,0),1))</f>
      </c>
      <c r="BU7" s="57">
        <f>IF(ISNA(MATCH(CONCATENATE(BT$4,$A7),'Výsledková listina'!$F:$F,0)),"",INDEX('Výsledková listina'!$H:$H,MATCH(CONCATENATE(BT$4,$A7),'Výsledková listina'!$F:$F,0),1))</f>
      </c>
      <c r="BV7" s="4"/>
      <c r="BW7" s="55">
        <f t="shared" si="13"/>
      </c>
      <c r="BX7" s="79"/>
    </row>
    <row r="8" spans="1:76" s="10" customFormat="1" ht="34.5" customHeight="1">
      <c r="A8" s="5">
        <v>3</v>
      </c>
      <c r="B8" s="17" t="str">
        <f>IF(ISNA(MATCH(CONCATENATE(B$4,$A8),'Výsledková listina'!$F:$F,0)),"",INDEX('Výsledková listina'!$C:$C,MATCH(CONCATENATE(B$4,$A8),'Výsledková listina'!$F:$F,0),1))</f>
        <v>Ladislav Konopásek </v>
      </c>
      <c r="C8" s="57">
        <f>IF(ISNA(MATCH(CONCATENATE(B$4,$A8),'Výsledková listina'!$F:$F,0)),"",INDEX('Výsledková listina'!$H:$H,MATCH(CONCATENATE(B$4,$A8),'Výsledková listina'!$F:$F,0),1))</f>
      </c>
      <c r="D8" s="4">
        <v>10540</v>
      </c>
      <c r="E8" s="55">
        <f t="shared" si="14"/>
        <v>1</v>
      </c>
      <c r="F8" s="79"/>
      <c r="G8" s="17" t="str">
        <f>IF(ISNA(MATCH(CONCATENATE(G$4,$A8),'Výsledková listina'!$F:$F,0)),"",INDEX('Výsledková listina'!$C:$C,MATCH(CONCATENATE(G$4,$A8),'Výsledková listina'!$F:$F,0),1))</f>
        <v>Roman Šulc</v>
      </c>
      <c r="H8" s="57">
        <f>IF(ISNA(MATCH(CONCATENATE(G$4,$A8),'Výsledková listina'!$F:$F,0)),"",INDEX('Výsledková listina'!$H:$H,MATCH(CONCATENATE(G$4,$A8),'Výsledková listina'!$F:$F,0),1))</f>
      </c>
      <c r="I8" s="4">
        <v>500</v>
      </c>
      <c r="J8" s="55">
        <f t="shared" si="0"/>
        <v>12</v>
      </c>
      <c r="K8" s="79"/>
      <c r="L8" s="17" t="str">
        <f>IF(ISNA(MATCH(CONCATENATE(L$4,$A8),'Výsledková listina'!$F:$F,0)),"",INDEX('Výsledková listina'!$C:$C,MATCH(CONCATENATE(L$4,$A8),'Výsledková listina'!$F:$F,0),1))</f>
        <v>David Malý</v>
      </c>
      <c r="M8" s="57">
        <f>IF(ISNA(MATCH(CONCATENATE(L$4,$A8),'Výsledková listina'!$F:$F,0)),"",INDEX('Výsledková listina'!$H:$H,MATCH(CONCATENATE(L$4,$A8),'Výsledková listina'!$F:$F,0),1))</f>
      </c>
      <c r="N8" s="4">
        <v>540</v>
      </c>
      <c r="O8" s="55">
        <f t="shared" si="1"/>
        <v>10</v>
      </c>
      <c r="P8" s="79"/>
      <c r="Q8" s="17" t="str">
        <f>IF(ISNA(MATCH(CONCATENATE(Q$4,$A8),'Výsledková listina'!$F:$F,0)),"",INDEX('Výsledková listina'!$C:$C,MATCH(CONCATENATE(Q$4,$A8),'Výsledková listina'!$F:$F,0),1))</f>
        <v>Roman Srb</v>
      </c>
      <c r="R8" s="57">
        <f>IF(ISNA(MATCH(CONCATENATE(Q$4,$A8),'Výsledková listina'!$F:$F,0)),"",INDEX('Výsledková listina'!$H:$H,MATCH(CONCATENATE(Q$4,$A8),'Výsledková listina'!$F:$F,0),1))</f>
      </c>
      <c r="S8" s="4">
        <v>1620</v>
      </c>
      <c r="T8" s="55">
        <f t="shared" si="2"/>
        <v>4</v>
      </c>
      <c r="U8" s="79"/>
      <c r="V8" s="17" t="str">
        <f>IF(ISNA(MATCH(CONCATENATE(V$4,$A8),'Výsledková listina'!$F:$F,0)),"",INDEX('Výsledková listina'!$C:$C,MATCH(CONCATENATE(V$4,$A8),'Výsledková listina'!$F:$F,0),1))</f>
        <v>Petr Kuchař</v>
      </c>
      <c r="W8" s="57">
        <f>IF(ISNA(MATCH(CONCATENATE(V$4,$A8),'Výsledková listina'!$F:$F,0)),"",INDEX('Výsledková listina'!$H:$H,MATCH(CONCATENATE(V$4,$A8),'Výsledková listina'!$F:$F,0),1))</f>
      </c>
      <c r="X8" s="4">
        <v>0</v>
      </c>
      <c r="Y8" s="55">
        <f t="shared" si="3"/>
        <v>13</v>
      </c>
      <c r="Z8" s="79"/>
      <c r="AA8" s="17" t="str">
        <f>IF(ISNA(MATCH(CONCATENATE(AA$4,$A8),'Výsledková listina'!$F:$F,0)),"",INDEX('Výsledková listina'!$C:$C,MATCH(CONCATENATE(AA$4,$A8),'Výsledková listina'!$F:$F,0),1))</f>
        <v>Petr Podrápský</v>
      </c>
      <c r="AB8" s="57">
        <f>IF(ISNA(MATCH(CONCATENATE(AA$4,$A8),'Výsledková listina'!$F:$F,0)),"",INDEX('Výsledková listina'!$H:$H,MATCH(CONCATENATE(AA$4,$A8),'Výsledková listina'!$F:$F,0),1))</f>
      </c>
      <c r="AC8" s="4">
        <v>0</v>
      </c>
      <c r="AD8" s="55">
        <f t="shared" si="4"/>
        <v>12.5</v>
      </c>
      <c r="AE8" s="79"/>
      <c r="AF8" s="17" t="str">
        <f>IF(ISNA(MATCH(CONCATENATE(AF$4,$A8),'Výsledková listina'!$F:$F,0)),"",INDEX('Výsledková listina'!$C:$C,MATCH(CONCATENATE(AF$4,$A8),'Výsledková listina'!$F:$F,0),1))</f>
        <v>Jiří Ouředníček </v>
      </c>
      <c r="AG8" s="57">
        <f>IF(ISNA(MATCH(CONCATENATE(AF$4,$A8),'Výsledková listina'!$F:$F,0)),"",INDEX('Výsledková listina'!$H:$H,MATCH(CONCATENATE(AF$4,$A8),'Výsledková listina'!$F:$F,0),1))</f>
      </c>
      <c r="AH8" s="4">
        <v>1760</v>
      </c>
      <c r="AI8" s="55">
        <f t="shared" si="5"/>
        <v>3</v>
      </c>
      <c r="AJ8" s="79"/>
      <c r="AK8" s="17" t="str">
        <f>IF(ISNA(MATCH(CONCATENATE(AK$4,$A8),'Výsledková listina'!$F:$F,0)),"",INDEX('Výsledková listina'!$C:$C,MATCH(CONCATENATE(AK$4,$A8),'Výsledková listina'!$F:$F,0),1))</f>
        <v>Eliška Doušová</v>
      </c>
      <c r="AL8" s="57">
        <f>IF(ISNA(MATCH(CONCATENATE(AK$4,$A8),'Výsledková listina'!$F:$F,0)),"",INDEX('Výsledková listina'!$H:$H,MATCH(CONCATENATE(AK$4,$A8),'Výsledková listina'!$F:$F,0),1))</f>
      </c>
      <c r="AM8" s="4">
        <v>760</v>
      </c>
      <c r="AN8" s="55">
        <f t="shared" si="6"/>
        <v>9</v>
      </c>
      <c r="AO8" s="79"/>
      <c r="AP8" s="17">
        <f>IF(ISNA(MATCH(CONCATENATE(AP$4,$A8),'Výsledková listina'!$F:$F,0)),"",INDEX('Výsledková listina'!$C:$C,MATCH(CONCATENATE(AP$4,$A8),'Výsledková listina'!$F:$F,0),1))</f>
      </c>
      <c r="AQ8" s="57">
        <f>IF(ISNA(MATCH(CONCATENATE(AP$4,$A8),'Výsledková listina'!$F:$F,0)),"",INDEX('Výsledková listina'!$H:$H,MATCH(CONCATENATE(AP$4,$A8),'Výsledková listina'!$F:$F,0),1))</f>
      </c>
      <c r="AR8" s="4"/>
      <c r="AS8" s="55">
        <f t="shared" si="7"/>
      </c>
      <c r="AT8" s="79"/>
      <c r="AU8" s="17">
        <f>IF(ISNA(MATCH(CONCATENATE(AU$4,$A8),'Výsledková listina'!$F:$F,0)),"",INDEX('Výsledková listina'!$C:$C,MATCH(CONCATENATE(AU$4,$A8),'Výsledková listina'!$F:$F,0),1))</f>
      </c>
      <c r="AV8" s="57">
        <f>IF(ISNA(MATCH(CONCATENATE(AU$4,$A8),'Výsledková listina'!$F:$F,0)),"",INDEX('Výsledková listina'!$H:$H,MATCH(CONCATENATE(AU$4,$A8),'Výsledková listina'!$F:$F,0),1))</f>
      </c>
      <c r="AW8" s="4"/>
      <c r="AX8" s="55">
        <f t="shared" si="8"/>
      </c>
      <c r="AY8" s="79"/>
      <c r="AZ8" s="17">
        <f>IF(ISNA(MATCH(CONCATENATE(AZ$4,$A8),'Výsledková listina'!$F:$F,0)),"",INDEX('Výsledková listina'!$C:$C,MATCH(CONCATENATE(AZ$4,$A8),'Výsledková listina'!$F:$F,0),1))</f>
      </c>
      <c r="BA8" s="57">
        <f>IF(ISNA(MATCH(CONCATENATE(AZ$4,$A8),'Výsledková listina'!$F:$F,0)),"",INDEX('Výsledková listina'!$H:$H,MATCH(CONCATENATE(AZ$4,$A8),'Výsledková listina'!$F:$F,0),1))</f>
      </c>
      <c r="BB8" s="4"/>
      <c r="BC8" s="55">
        <f t="shared" si="9"/>
      </c>
      <c r="BD8" s="79"/>
      <c r="BE8" s="17">
        <f>IF(ISNA(MATCH(CONCATENATE(BE$4,$A8),'Výsledková listina'!$F:$F,0)),"",INDEX('Výsledková listina'!$C:$C,MATCH(CONCATENATE(BE$4,$A8),'Výsledková listina'!$F:$F,0),1))</f>
      </c>
      <c r="BF8" s="57">
        <f>IF(ISNA(MATCH(CONCATENATE(BE$4,$A8),'Výsledková listina'!$F:$F,0)),"",INDEX('Výsledková listina'!$H:$H,MATCH(CONCATENATE(BE$4,$A8),'Výsledková listina'!$F:$F,0),1))</f>
      </c>
      <c r="BG8" s="4"/>
      <c r="BH8" s="55">
        <f t="shared" si="10"/>
      </c>
      <c r="BI8" s="79"/>
      <c r="BJ8" s="17">
        <f>IF(ISNA(MATCH(CONCATENATE(BJ$4,$A8),'Výsledková listina'!$F:$F,0)),"",INDEX('Výsledková listina'!$C:$C,MATCH(CONCATENATE(BJ$4,$A8),'Výsledková listina'!$F:$F,0),1))</f>
      </c>
      <c r="BK8" s="57">
        <f>IF(ISNA(MATCH(CONCATENATE(BJ$4,$A8),'Výsledková listina'!$F:$F,0)),"",INDEX('Výsledková listina'!$H:$H,MATCH(CONCATENATE(BJ$4,$A8),'Výsledková listina'!$F:$F,0),1))</f>
      </c>
      <c r="BL8" s="4"/>
      <c r="BM8" s="55">
        <f t="shared" si="11"/>
      </c>
      <c r="BN8" s="79"/>
      <c r="BO8" s="17">
        <f>IF(ISNA(MATCH(CONCATENATE(BO$4,$A8),'Výsledková listina'!$F:$F,0)),"",INDEX('Výsledková listina'!$C:$C,MATCH(CONCATENATE(BO$4,$A8),'Výsledková listina'!$F:$F,0),1))</f>
      </c>
      <c r="BP8" s="57">
        <f>IF(ISNA(MATCH(CONCATENATE(BO$4,$A8),'Výsledková listina'!$F:$F,0)),"",INDEX('Výsledková listina'!$H:$H,MATCH(CONCATENATE(BO$4,$A8),'Výsledková listina'!$F:$F,0),1))</f>
      </c>
      <c r="BQ8" s="4"/>
      <c r="BR8" s="55">
        <f t="shared" si="12"/>
      </c>
      <c r="BS8" s="79"/>
      <c r="BT8" s="17">
        <f>IF(ISNA(MATCH(CONCATENATE(BT$4,$A8),'Výsledková listina'!$F:$F,0)),"",INDEX('Výsledková listina'!$C:$C,MATCH(CONCATENATE(BT$4,$A8),'Výsledková listina'!$F:$F,0),1))</f>
      </c>
      <c r="BU8" s="57">
        <f>IF(ISNA(MATCH(CONCATENATE(BT$4,$A8),'Výsledková listina'!$F:$F,0)),"",INDEX('Výsledková listina'!$H:$H,MATCH(CONCATENATE(BT$4,$A8),'Výsledková listina'!$F:$F,0),1))</f>
      </c>
      <c r="BV8" s="4"/>
      <c r="BW8" s="55">
        <f t="shared" si="13"/>
      </c>
      <c r="BX8" s="79"/>
    </row>
    <row r="9" spans="1:76" s="10" customFormat="1" ht="34.5" customHeight="1">
      <c r="A9" s="5">
        <v>4</v>
      </c>
      <c r="B9" s="17" t="str">
        <f>IF(ISNA(MATCH(CONCATENATE(B$4,$A9),'Výsledková listina'!$F:$F,0)),"",INDEX('Výsledková listina'!$C:$C,MATCH(CONCATENATE(B$4,$A9),'Výsledková listina'!$F:$F,0),1))</f>
        <v>Roman Vican</v>
      </c>
      <c r="C9" s="57">
        <f>IF(ISNA(MATCH(CONCATENATE(B$4,$A9),'Výsledková listina'!$F:$F,0)),"",INDEX('Výsledková listina'!$H:$H,MATCH(CONCATENATE(B$4,$A9),'Výsledková listina'!$F:$F,0),1))</f>
      </c>
      <c r="D9" s="4">
        <v>4320</v>
      </c>
      <c r="E9" s="55">
        <f t="shared" si="14"/>
        <v>5</v>
      </c>
      <c r="F9" s="79"/>
      <c r="G9" s="17" t="str">
        <f>IF(ISNA(MATCH(CONCATENATE(G$4,$A9),'Výsledková listina'!$F:$F,0)),"",INDEX('Výsledková listina'!$C:$C,MATCH(CONCATENATE(G$4,$A9),'Výsledková listina'!$F:$F,0),1))</f>
        <v>František Pelíšek</v>
      </c>
      <c r="H9" s="57">
        <f>IF(ISNA(MATCH(CONCATENATE(G$4,$A9),'Výsledková listina'!$F:$F,0)),"",INDEX('Výsledková listina'!$H:$H,MATCH(CONCATENATE(G$4,$A9),'Výsledková listina'!$F:$F,0),1))</f>
      </c>
      <c r="I9" s="4">
        <v>0</v>
      </c>
      <c r="J9" s="55">
        <f t="shared" si="0"/>
        <v>13.5</v>
      </c>
      <c r="K9" s="79"/>
      <c r="L9" s="17" t="str">
        <f>IF(ISNA(MATCH(CONCATENATE(L$4,$A9),'Výsledková listina'!$F:$F,0)),"",INDEX('Výsledková listina'!$C:$C,MATCH(CONCATENATE(L$4,$A9),'Výsledková listina'!$F:$F,0),1))</f>
        <v>Vladimír Šajerman</v>
      </c>
      <c r="M9" s="57">
        <f>IF(ISNA(MATCH(CONCATENATE(L$4,$A9),'Výsledková listina'!$F:$F,0)),"",INDEX('Výsledková listina'!$H:$H,MATCH(CONCATENATE(L$4,$A9),'Výsledková listina'!$F:$F,0),1))</f>
      </c>
      <c r="N9" s="4">
        <v>900</v>
      </c>
      <c r="O9" s="55">
        <f t="shared" si="1"/>
        <v>9</v>
      </c>
      <c r="P9" s="79"/>
      <c r="Q9" s="17" t="str">
        <f>IF(ISNA(MATCH(CONCATENATE(Q$4,$A9),'Výsledková listina'!$F:$F,0)),"",INDEX('Výsledková listina'!$C:$C,MATCH(CONCATENATE(Q$4,$A9),'Výsledková listina'!$F:$F,0),1))</f>
        <v>Václav Bruner</v>
      </c>
      <c r="R9" s="57">
        <f>IF(ISNA(MATCH(CONCATENATE(Q$4,$A9),'Výsledková listina'!$F:$F,0)),"",INDEX('Výsledková listina'!$H:$H,MATCH(CONCATENATE(Q$4,$A9),'Výsledková listina'!$F:$F,0),1))</f>
      </c>
      <c r="S9" s="4">
        <v>1080</v>
      </c>
      <c r="T9" s="55">
        <f t="shared" si="2"/>
        <v>5</v>
      </c>
      <c r="U9" s="79"/>
      <c r="V9" s="17" t="str">
        <f>IF(ISNA(MATCH(CONCATENATE(V$4,$A9),'Výsledková listina'!$F:$F,0)),"",INDEX('Výsledková listina'!$C:$C,MATCH(CONCATENATE(V$4,$A9),'Výsledková listina'!$F:$F,0),1))</f>
        <v>Josef Peřina</v>
      </c>
      <c r="W9" s="57">
        <f>IF(ISNA(MATCH(CONCATENATE(V$4,$A9),'Výsledková listina'!$F:$F,0)),"",INDEX('Výsledková listina'!$H:$H,MATCH(CONCATENATE(V$4,$A9),'Výsledková listina'!$F:$F,0),1))</f>
      </c>
      <c r="X9" s="4">
        <v>0</v>
      </c>
      <c r="Y9" s="55">
        <f t="shared" si="3"/>
        <v>13</v>
      </c>
      <c r="Z9" s="79"/>
      <c r="AA9" s="17" t="str">
        <f>IF(ISNA(MATCH(CONCATENATE(AA$4,$A9),'Výsledková listina'!$F:$F,0)),"",INDEX('Výsledková listina'!$C:$C,MATCH(CONCATENATE(AA$4,$A9),'Výsledková listina'!$F:$F,0),1))</f>
        <v>Jan Ouředníček</v>
      </c>
      <c r="AB9" s="57">
        <f>IF(ISNA(MATCH(CONCATENATE(AA$4,$A9),'Výsledková listina'!$F:$F,0)),"",INDEX('Výsledková listina'!$H:$H,MATCH(CONCATENATE(AA$4,$A9),'Výsledková listina'!$F:$F,0),1))</f>
      </c>
      <c r="AC9" s="4">
        <v>420</v>
      </c>
      <c r="AD9" s="55">
        <f t="shared" si="4"/>
        <v>7</v>
      </c>
      <c r="AE9" s="79"/>
      <c r="AF9" s="17" t="str">
        <f>IF(ISNA(MATCH(CONCATENATE(AF$4,$A9),'Výsledková listina'!$F:$F,0)),"",INDEX('Výsledková listina'!$C:$C,MATCH(CONCATENATE(AF$4,$A9),'Výsledková listina'!$F:$F,0),1))</f>
        <v>Pavel Mařík</v>
      </c>
      <c r="AG9" s="57">
        <f>IF(ISNA(MATCH(CONCATENATE(AF$4,$A9),'Výsledková listina'!$F:$F,0)),"",INDEX('Výsledková listina'!$H:$H,MATCH(CONCATENATE(AF$4,$A9),'Výsledková listina'!$F:$F,0),1))</f>
      </c>
      <c r="AH9" s="4">
        <v>140</v>
      </c>
      <c r="AI9" s="55">
        <f t="shared" si="5"/>
        <v>14</v>
      </c>
      <c r="AJ9" s="79"/>
      <c r="AK9" s="17" t="str">
        <f>IF(ISNA(MATCH(CONCATENATE(AK$4,$A9),'Výsledková listina'!$F:$F,0)),"",INDEX('Výsledková listina'!$C:$C,MATCH(CONCATENATE(AK$4,$A9),'Výsledková listina'!$F:$F,0),1))</f>
        <v>Pavel Hrázký</v>
      </c>
      <c r="AL9" s="57">
        <f>IF(ISNA(MATCH(CONCATENATE(AK$4,$A9),'Výsledková listina'!$F:$F,0)),"",INDEX('Výsledková listina'!$H:$H,MATCH(CONCATENATE(AK$4,$A9),'Výsledková listina'!$F:$F,0),1))</f>
      </c>
      <c r="AM9" s="4">
        <v>580</v>
      </c>
      <c r="AN9" s="55">
        <f t="shared" si="6"/>
        <v>11</v>
      </c>
      <c r="AO9" s="79"/>
      <c r="AP9" s="17">
        <f>IF(ISNA(MATCH(CONCATENATE(AP$4,$A9),'Výsledková listina'!$F:$F,0)),"",INDEX('Výsledková listina'!$C:$C,MATCH(CONCATENATE(AP$4,$A9),'Výsledková listina'!$F:$F,0),1))</f>
      </c>
      <c r="AQ9" s="57">
        <f>IF(ISNA(MATCH(CONCATENATE(AP$4,$A9),'Výsledková listina'!$F:$F,0)),"",INDEX('Výsledková listina'!$H:$H,MATCH(CONCATENATE(AP$4,$A9),'Výsledková listina'!$F:$F,0),1))</f>
      </c>
      <c r="AR9" s="4"/>
      <c r="AS9" s="55">
        <f t="shared" si="7"/>
      </c>
      <c r="AT9" s="79"/>
      <c r="AU9" s="17">
        <f>IF(ISNA(MATCH(CONCATENATE(AU$4,$A9),'Výsledková listina'!$F:$F,0)),"",INDEX('Výsledková listina'!$C:$C,MATCH(CONCATENATE(AU$4,$A9),'Výsledková listina'!$F:$F,0),1))</f>
      </c>
      <c r="AV9" s="57">
        <f>IF(ISNA(MATCH(CONCATENATE(AU$4,$A9),'Výsledková listina'!$F:$F,0)),"",INDEX('Výsledková listina'!$H:$H,MATCH(CONCATENATE(AU$4,$A9),'Výsledková listina'!$F:$F,0),1))</f>
      </c>
      <c r="AW9" s="4"/>
      <c r="AX9" s="55">
        <f t="shared" si="8"/>
      </c>
      <c r="AY9" s="79"/>
      <c r="AZ9" s="17">
        <f>IF(ISNA(MATCH(CONCATENATE(AZ$4,$A9),'Výsledková listina'!$F:$F,0)),"",INDEX('Výsledková listina'!$C:$C,MATCH(CONCATENATE(AZ$4,$A9),'Výsledková listina'!$F:$F,0),1))</f>
      </c>
      <c r="BA9" s="57">
        <f>IF(ISNA(MATCH(CONCATENATE(AZ$4,$A9),'Výsledková listina'!$F:$F,0)),"",INDEX('Výsledková listina'!$H:$H,MATCH(CONCATENATE(AZ$4,$A9),'Výsledková listina'!$F:$F,0),1))</f>
      </c>
      <c r="BB9" s="4"/>
      <c r="BC9" s="55">
        <f t="shared" si="9"/>
      </c>
      <c r="BD9" s="79"/>
      <c r="BE9" s="17">
        <f>IF(ISNA(MATCH(CONCATENATE(BE$4,$A9),'Výsledková listina'!$F:$F,0)),"",INDEX('Výsledková listina'!$C:$C,MATCH(CONCATENATE(BE$4,$A9),'Výsledková listina'!$F:$F,0),1))</f>
      </c>
      <c r="BF9" s="57">
        <f>IF(ISNA(MATCH(CONCATENATE(BE$4,$A9),'Výsledková listina'!$F:$F,0)),"",INDEX('Výsledková listina'!$H:$H,MATCH(CONCATENATE(BE$4,$A9),'Výsledková listina'!$F:$F,0),1))</f>
      </c>
      <c r="BG9" s="4"/>
      <c r="BH9" s="55">
        <f t="shared" si="10"/>
      </c>
      <c r="BI9" s="79"/>
      <c r="BJ9" s="17">
        <f>IF(ISNA(MATCH(CONCATENATE(BJ$4,$A9),'Výsledková listina'!$F:$F,0)),"",INDEX('Výsledková listina'!$C:$C,MATCH(CONCATENATE(BJ$4,$A9),'Výsledková listina'!$F:$F,0),1))</f>
      </c>
      <c r="BK9" s="57">
        <f>IF(ISNA(MATCH(CONCATENATE(BJ$4,$A9),'Výsledková listina'!$F:$F,0)),"",INDEX('Výsledková listina'!$H:$H,MATCH(CONCATENATE(BJ$4,$A9),'Výsledková listina'!$F:$F,0),1))</f>
      </c>
      <c r="BL9" s="4"/>
      <c r="BM9" s="55">
        <f t="shared" si="11"/>
      </c>
      <c r="BN9" s="79"/>
      <c r="BO9" s="17">
        <f>IF(ISNA(MATCH(CONCATENATE(BO$4,$A9),'Výsledková listina'!$F:$F,0)),"",INDEX('Výsledková listina'!$C:$C,MATCH(CONCATENATE(BO$4,$A9),'Výsledková listina'!$F:$F,0),1))</f>
      </c>
      <c r="BP9" s="57">
        <f>IF(ISNA(MATCH(CONCATENATE(BO$4,$A9),'Výsledková listina'!$F:$F,0)),"",INDEX('Výsledková listina'!$H:$H,MATCH(CONCATENATE(BO$4,$A9),'Výsledková listina'!$F:$F,0),1))</f>
      </c>
      <c r="BQ9" s="4"/>
      <c r="BR9" s="55">
        <f t="shared" si="12"/>
      </c>
      <c r="BS9" s="79"/>
      <c r="BT9" s="17">
        <f>IF(ISNA(MATCH(CONCATENATE(BT$4,$A9),'Výsledková listina'!$F:$F,0)),"",INDEX('Výsledková listina'!$C:$C,MATCH(CONCATENATE(BT$4,$A9),'Výsledková listina'!$F:$F,0),1))</f>
      </c>
      <c r="BU9" s="57">
        <f>IF(ISNA(MATCH(CONCATENATE(BT$4,$A9),'Výsledková listina'!$F:$F,0)),"",INDEX('Výsledková listina'!$H:$H,MATCH(CONCATENATE(BT$4,$A9),'Výsledková listina'!$F:$F,0),1))</f>
      </c>
      <c r="BV9" s="4"/>
      <c r="BW9" s="55">
        <f t="shared" si="13"/>
      </c>
      <c r="BX9" s="79"/>
    </row>
    <row r="10" spans="1:76" s="10" customFormat="1" ht="34.5" customHeight="1">
      <c r="A10" s="5">
        <v>5</v>
      </c>
      <c r="B10" s="17" t="str">
        <f>IF(ISNA(MATCH(CONCATENATE(B$4,$A10),'Výsledková listina'!$F:$F,0)),"",INDEX('Výsledková listina'!$C:$C,MATCH(CONCATENATE(B$4,$A10),'Výsledková listina'!$F:$F,0),1))</f>
        <v>Jaroslav Frolík </v>
      </c>
      <c r="C10" s="57">
        <f>IF(ISNA(MATCH(CONCATENATE(B$4,$A10),'Výsledková listina'!$F:$F,0)),"",INDEX('Výsledková listina'!$H:$H,MATCH(CONCATENATE(B$4,$A10),'Výsledková listina'!$F:$F,0),1))</f>
      </c>
      <c r="D10" s="4">
        <v>2400</v>
      </c>
      <c r="E10" s="55">
        <f t="shared" si="14"/>
        <v>7</v>
      </c>
      <c r="F10" s="79"/>
      <c r="G10" s="17" t="str">
        <f>IF(ISNA(MATCH(CONCATENATE(G$4,$A10),'Výsledková listina'!$F:$F,0)),"",INDEX('Výsledková listina'!$C:$C,MATCH(CONCATENATE(G$4,$A10),'Výsledková listina'!$F:$F,0),1))</f>
        <v>Jaroslav Podlaha</v>
      </c>
      <c r="H10" s="57">
        <f>IF(ISNA(MATCH(CONCATENATE(G$4,$A10),'Výsledková listina'!$F:$F,0)),"",INDEX('Výsledková listina'!$H:$H,MATCH(CONCATENATE(G$4,$A10),'Výsledková listina'!$F:$F,0),1))</f>
      </c>
      <c r="I10" s="4">
        <v>0</v>
      </c>
      <c r="J10" s="55">
        <f t="shared" si="0"/>
        <v>13.5</v>
      </c>
      <c r="K10" s="79"/>
      <c r="L10" s="17" t="str">
        <f>IF(ISNA(MATCH(CONCATENATE(L$4,$A10),'Výsledková listina'!$F:$F,0)),"",INDEX('Výsledková listina'!$C:$C,MATCH(CONCATENATE(L$4,$A10),'Výsledková listina'!$F:$F,0),1))</f>
        <v>Petr Hahn</v>
      </c>
      <c r="M10" s="57">
        <f>IF(ISNA(MATCH(CONCATENATE(L$4,$A10),'Výsledková listina'!$F:$F,0)),"",INDEX('Výsledková listina'!$H:$H,MATCH(CONCATENATE(L$4,$A10),'Výsledková listina'!$F:$F,0),1))</f>
      </c>
      <c r="N10" s="4">
        <v>6380</v>
      </c>
      <c r="O10" s="55">
        <f t="shared" si="1"/>
        <v>1</v>
      </c>
      <c r="P10" s="79"/>
      <c r="Q10" s="17" t="str">
        <f>IF(ISNA(MATCH(CONCATENATE(Q$4,$A10),'Výsledková listina'!$F:$F,0)),"",INDEX('Výsledková listina'!$C:$C,MATCH(CONCATENATE(Q$4,$A10),'Výsledková listina'!$F:$F,0),1))</f>
        <v>Jiří Kabourek</v>
      </c>
      <c r="R10" s="57">
        <f>IF(ISNA(MATCH(CONCATENATE(Q$4,$A10),'Výsledková listina'!$F:$F,0)),"",INDEX('Výsledková listina'!$H:$H,MATCH(CONCATENATE(Q$4,$A10),'Výsledková listina'!$F:$F,0),1))</f>
      </c>
      <c r="S10" s="4">
        <v>0</v>
      </c>
      <c r="T10" s="55">
        <f t="shared" si="2"/>
        <v>12.5</v>
      </c>
      <c r="U10" s="79"/>
      <c r="V10" s="17" t="str">
        <f>IF(ISNA(MATCH(CONCATENATE(V$4,$A10),'Výsledková listina'!$F:$F,0)),"",INDEX('Výsledková listina'!$C:$C,MATCH(CONCATENATE(V$4,$A10),'Výsledková listina'!$F:$F,0),1))</f>
        <v>Josef Panocha</v>
      </c>
      <c r="W10" s="57">
        <f>IF(ISNA(MATCH(CONCATENATE(V$4,$A10),'Výsledková listina'!$F:$F,0)),"",INDEX('Výsledková listina'!$H:$H,MATCH(CONCATENATE(V$4,$A10),'Výsledková listina'!$F:$F,0),1))</f>
      </c>
      <c r="X10" s="4">
        <v>9020</v>
      </c>
      <c r="Y10" s="55">
        <f t="shared" si="3"/>
        <v>1</v>
      </c>
      <c r="Z10" s="79"/>
      <c r="AA10" s="17" t="str">
        <f>IF(ISNA(MATCH(CONCATENATE(AA$4,$A10),'Výsledková listina'!$F:$F,0)),"",INDEX('Výsledková listina'!$C:$C,MATCH(CONCATENATE(AA$4,$A10),'Výsledková listina'!$F:$F,0),1))</f>
        <v>Vladimír Novotný</v>
      </c>
      <c r="AB10" s="57">
        <f>IF(ISNA(MATCH(CONCATENATE(AA$4,$A10),'Výsledková listina'!$F:$F,0)),"",INDEX('Výsledková listina'!$H:$H,MATCH(CONCATENATE(AA$4,$A10),'Výsledková listina'!$F:$F,0),1))</f>
      </c>
      <c r="AC10" s="4">
        <v>2940</v>
      </c>
      <c r="AD10" s="55">
        <f t="shared" si="4"/>
        <v>3</v>
      </c>
      <c r="AE10" s="79"/>
      <c r="AF10" s="17" t="str">
        <f>IF(ISNA(MATCH(CONCATENATE(AF$4,$A10),'Výsledková listina'!$F:$F,0)),"",INDEX('Výsledková listina'!$C:$C,MATCH(CONCATENATE(AF$4,$A10),'Výsledková listina'!$F:$F,0),1))</f>
        <v>Martin Šedivý</v>
      </c>
      <c r="AG10" s="57">
        <f>IF(ISNA(MATCH(CONCATENATE(AF$4,$A10),'Výsledková listina'!$F:$F,0)),"",INDEX('Výsledková listina'!$H:$H,MATCH(CONCATENATE(AF$4,$A10),'Výsledková listina'!$F:$F,0),1))</f>
      </c>
      <c r="AH10" s="4">
        <v>300</v>
      </c>
      <c r="AI10" s="55">
        <f t="shared" si="5"/>
        <v>11</v>
      </c>
      <c r="AJ10" s="79"/>
      <c r="AK10" s="17" t="str">
        <f>IF(ISNA(MATCH(CONCATENATE(AK$4,$A10),'Výsledková listina'!$F:$F,0)),"",INDEX('Výsledková listina'!$C:$C,MATCH(CONCATENATE(AK$4,$A10),'Výsledková listina'!$F:$F,0),1))</f>
        <v>Josef Albrecht</v>
      </c>
      <c r="AL10" s="57">
        <f>IF(ISNA(MATCH(CONCATENATE(AK$4,$A10),'Výsledková listina'!$F:$F,0)),"",INDEX('Výsledková listina'!$H:$H,MATCH(CONCATENATE(AK$4,$A10),'Výsledková listina'!$F:$F,0),1))</f>
      </c>
      <c r="AM10" s="4">
        <v>1280</v>
      </c>
      <c r="AN10" s="55">
        <f t="shared" si="6"/>
        <v>6</v>
      </c>
      <c r="AO10" s="79"/>
      <c r="AP10" s="17">
        <f>IF(ISNA(MATCH(CONCATENATE(AP$4,$A10),'Výsledková listina'!$F:$F,0)),"",INDEX('Výsledková listina'!$C:$C,MATCH(CONCATENATE(AP$4,$A10),'Výsledková listina'!$F:$F,0),1))</f>
      </c>
      <c r="AQ10" s="57">
        <f>IF(ISNA(MATCH(CONCATENATE(AP$4,$A10),'Výsledková listina'!$F:$F,0)),"",INDEX('Výsledková listina'!$H:$H,MATCH(CONCATENATE(AP$4,$A10),'Výsledková listina'!$F:$F,0),1))</f>
      </c>
      <c r="AR10" s="4"/>
      <c r="AS10" s="55">
        <f t="shared" si="7"/>
      </c>
      <c r="AT10" s="79"/>
      <c r="AU10" s="17">
        <f>IF(ISNA(MATCH(CONCATENATE(AU$4,$A10),'Výsledková listina'!$F:$F,0)),"",INDEX('Výsledková listina'!$C:$C,MATCH(CONCATENATE(AU$4,$A10),'Výsledková listina'!$F:$F,0),1))</f>
      </c>
      <c r="AV10" s="57">
        <f>IF(ISNA(MATCH(CONCATENATE(AU$4,$A10),'Výsledková listina'!$F:$F,0)),"",INDEX('Výsledková listina'!$H:$H,MATCH(CONCATENATE(AU$4,$A10),'Výsledková listina'!$F:$F,0),1))</f>
      </c>
      <c r="AW10" s="4"/>
      <c r="AX10" s="55">
        <f t="shared" si="8"/>
      </c>
      <c r="AY10" s="79"/>
      <c r="AZ10" s="17">
        <f>IF(ISNA(MATCH(CONCATENATE(AZ$4,$A10),'Výsledková listina'!$F:$F,0)),"",INDEX('Výsledková listina'!$C:$C,MATCH(CONCATENATE(AZ$4,$A10),'Výsledková listina'!$F:$F,0),1))</f>
      </c>
      <c r="BA10" s="57">
        <f>IF(ISNA(MATCH(CONCATENATE(AZ$4,$A10),'Výsledková listina'!$F:$F,0)),"",INDEX('Výsledková listina'!$H:$H,MATCH(CONCATENATE(AZ$4,$A10),'Výsledková listina'!$F:$F,0),1))</f>
      </c>
      <c r="BB10" s="4"/>
      <c r="BC10" s="55">
        <f t="shared" si="9"/>
      </c>
      <c r="BD10" s="79"/>
      <c r="BE10" s="17">
        <f>IF(ISNA(MATCH(CONCATENATE(BE$4,$A10),'Výsledková listina'!$F:$F,0)),"",INDEX('Výsledková listina'!$C:$C,MATCH(CONCATENATE(BE$4,$A10),'Výsledková listina'!$F:$F,0),1))</f>
      </c>
      <c r="BF10" s="57">
        <f>IF(ISNA(MATCH(CONCATENATE(BE$4,$A10),'Výsledková listina'!$F:$F,0)),"",INDEX('Výsledková listina'!$H:$H,MATCH(CONCATENATE(BE$4,$A10),'Výsledková listina'!$F:$F,0),1))</f>
      </c>
      <c r="BG10" s="4"/>
      <c r="BH10" s="55">
        <f t="shared" si="10"/>
      </c>
      <c r="BI10" s="79"/>
      <c r="BJ10" s="17">
        <f>IF(ISNA(MATCH(CONCATENATE(BJ$4,$A10),'Výsledková listina'!$F:$F,0)),"",INDEX('Výsledková listina'!$C:$C,MATCH(CONCATENATE(BJ$4,$A10),'Výsledková listina'!$F:$F,0),1))</f>
      </c>
      <c r="BK10" s="57">
        <f>IF(ISNA(MATCH(CONCATENATE(BJ$4,$A10),'Výsledková listina'!$F:$F,0)),"",INDEX('Výsledková listina'!$H:$H,MATCH(CONCATENATE(BJ$4,$A10),'Výsledková listina'!$F:$F,0),1))</f>
      </c>
      <c r="BL10" s="4"/>
      <c r="BM10" s="55">
        <f t="shared" si="11"/>
      </c>
      <c r="BN10" s="79"/>
      <c r="BO10" s="17">
        <f>IF(ISNA(MATCH(CONCATENATE(BO$4,$A10),'Výsledková listina'!$F:$F,0)),"",INDEX('Výsledková listina'!$C:$C,MATCH(CONCATENATE(BO$4,$A10),'Výsledková listina'!$F:$F,0),1))</f>
      </c>
      <c r="BP10" s="57">
        <f>IF(ISNA(MATCH(CONCATENATE(BO$4,$A10),'Výsledková listina'!$F:$F,0)),"",INDEX('Výsledková listina'!$H:$H,MATCH(CONCATENATE(BO$4,$A10),'Výsledková listina'!$F:$F,0),1))</f>
      </c>
      <c r="BQ10" s="4"/>
      <c r="BR10" s="55">
        <f t="shared" si="12"/>
      </c>
      <c r="BS10" s="79"/>
      <c r="BT10" s="17">
        <f>IF(ISNA(MATCH(CONCATENATE(BT$4,$A10),'Výsledková listina'!$F:$F,0)),"",INDEX('Výsledková listina'!$C:$C,MATCH(CONCATENATE(BT$4,$A10),'Výsledková listina'!$F:$F,0),1))</f>
      </c>
      <c r="BU10" s="57">
        <f>IF(ISNA(MATCH(CONCATENATE(BT$4,$A10),'Výsledková listina'!$F:$F,0)),"",INDEX('Výsledková listina'!$H:$H,MATCH(CONCATENATE(BT$4,$A10),'Výsledková listina'!$F:$F,0),1))</f>
      </c>
      <c r="BV10" s="4"/>
      <c r="BW10" s="55">
        <f t="shared" si="13"/>
      </c>
      <c r="BX10" s="79"/>
    </row>
    <row r="11" spans="1:76" s="10" customFormat="1" ht="34.5" customHeight="1">
      <c r="A11" s="5">
        <v>6</v>
      </c>
      <c r="B11" s="17" t="str">
        <f>IF(ISNA(MATCH(CONCATENATE(B$4,$A11),'Výsledková listina'!$F:$F,0)),"",INDEX('Výsledková listina'!$C:$C,MATCH(CONCATENATE(B$4,$A11),'Výsledková listina'!$F:$F,0),1))</f>
        <v>Lukáš Vaněk</v>
      </c>
      <c r="C11" s="57">
        <f>IF(ISNA(MATCH(CONCATENATE(B$4,$A11),'Výsledková listina'!$F:$F,0)),"",INDEX('Výsledková listina'!$H:$H,MATCH(CONCATENATE(B$4,$A11),'Výsledková listina'!$F:$F,0),1))</f>
      </c>
      <c r="D11" s="4">
        <v>2700</v>
      </c>
      <c r="E11" s="55">
        <f t="shared" si="14"/>
        <v>6</v>
      </c>
      <c r="F11" s="79"/>
      <c r="G11" s="17" t="str">
        <f>IF(ISNA(MATCH(CONCATENATE(G$4,$A11),'Výsledková listina'!$F:$F,0)),"",INDEX('Výsledková listina'!$C:$C,MATCH(CONCATENATE(G$4,$A11),'Výsledková listina'!$F:$F,0),1))</f>
        <v>Petr Brabec</v>
      </c>
      <c r="H11" s="57">
        <f>IF(ISNA(MATCH(CONCATENATE(G$4,$A11),'Výsledková listina'!$F:$F,0)),"",INDEX('Výsledková listina'!$H:$H,MATCH(CONCATENATE(G$4,$A11),'Výsledková listina'!$F:$F,0),1))</f>
      </c>
      <c r="I11" s="4">
        <v>1280</v>
      </c>
      <c r="J11" s="55">
        <f t="shared" si="0"/>
        <v>10</v>
      </c>
      <c r="K11" s="79"/>
      <c r="L11" s="17" t="str">
        <f>IF(ISNA(MATCH(CONCATENATE(L$4,$A11),'Výsledková listina'!$F:$F,0)),"",INDEX('Výsledková listina'!$C:$C,MATCH(CONCATENATE(L$4,$A11),'Výsledková listina'!$F:$F,0),1))</f>
        <v>Pavel Kabrhel</v>
      </c>
      <c r="M11" s="57">
        <f>IF(ISNA(MATCH(CONCATENATE(L$4,$A11),'Výsledková listina'!$F:$F,0)),"",INDEX('Výsledková listina'!$H:$H,MATCH(CONCATENATE(L$4,$A11),'Výsledková listina'!$F:$F,0),1))</f>
      </c>
      <c r="N11" s="4">
        <v>2360</v>
      </c>
      <c r="O11" s="55">
        <f t="shared" si="1"/>
        <v>6</v>
      </c>
      <c r="P11" s="79"/>
      <c r="Q11" s="17" t="str">
        <f>IF(ISNA(MATCH(CONCATENATE(Q$4,$A11),'Výsledková listina'!$F:$F,0)),"",INDEX('Výsledková listina'!$C:$C,MATCH(CONCATENATE(Q$4,$A11),'Výsledková listina'!$F:$F,0),1))</f>
        <v>René Vinař</v>
      </c>
      <c r="R11" s="57">
        <f>IF(ISNA(MATCH(CONCATENATE(Q$4,$A11),'Výsledková listina'!$F:$F,0)),"",INDEX('Výsledková listina'!$H:$H,MATCH(CONCATENATE(Q$4,$A11),'Výsledková listina'!$F:$F,0),1))</f>
      </c>
      <c r="S11" s="4">
        <v>420</v>
      </c>
      <c r="T11" s="55">
        <f t="shared" si="2"/>
        <v>9</v>
      </c>
      <c r="U11" s="79"/>
      <c r="V11" s="17" t="str">
        <f>IF(ISNA(MATCH(CONCATENATE(V$4,$A11),'Výsledková listina'!$F:$F,0)),"",INDEX('Výsledková listina'!$C:$C,MATCH(CONCATENATE(V$4,$A11),'Výsledková listina'!$F:$F,0),1))</f>
        <v>Miloslav Vodička</v>
      </c>
      <c r="W11" s="57">
        <f>IF(ISNA(MATCH(CONCATENATE(V$4,$A11),'Výsledková listina'!$F:$F,0)),"",INDEX('Výsledková listina'!$H:$H,MATCH(CONCATENATE(V$4,$A11),'Výsledková listina'!$F:$F,0),1))</f>
      </c>
      <c r="X11" s="4">
        <v>1480</v>
      </c>
      <c r="Y11" s="55">
        <f t="shared" si="3"/>
        <v>8</v>
      </c>
      <c r="Z11" s="79"/>
      <c r="AA11" s="17" t="str">
        <f>IF(ISNA(MATCH(CONCATENATE(AA$4,$A11),'Výsledková listina'!$F:$F,0)),"",INDEX('Výsledková listina'!$C:$C,MATCH(CONCATENATE(AA$4,$A11),'Výsledková listina'!$F:$F,0),1))</f>
        <v>Petr Kos</v>
      </c>
      <c r="AB11" s="57">
        <f>IF(ISNA(MATCH(CONCATENATE(AA$4,$A11),'Výsledková listina'!$F:$F,0)),"",INDEX('Výsledková listina'!$H:$H,MATCH(CONCATENATE(AA$4,$A11),'Výsledková listina'!$F:$F,0),1))</f>
      </c>
      <c r="AC11" s="4">
        <v>4040</v>
      </c>
      <c r="AD11" s="55">
        <f t="shared" si="4"/>
        <v>1</v>
      </c>
      <c r="AE11" s="79"/>
      <c r="AF11" s="17" t="str">
        <f>IF(ISNA(MATCH(CONCATENATE(AF$4,$A11),'Výsledková listina'!$F:$F,0)),"",INDEX('Výsledková listina'!$C:$C,MATCH(CONCATENATE(AF$4,$A11),'Výsledková listina'!$F:$F,0),1))</f>
        <v>Karel Staněk</v>
      </c>
      <c r="AG11" s="57">
        <f>IF(ISNA(MATCH(CONCATENATE(AF$4,$A11),'Výsledková listina'!$F:$F,0)),"",INDEX('Výsledková listina'!$H:$H,MATCH(CONCATENATE(AF$4,$A11),'Výsledková listina'!$F:$F,0),1))</f>
      </c>
      <c r="AH11" s="4">
        <v>1620</v>
      </c>
      <c r="AI11" s="55">
        <f t="shared" si="5"/>
        <v>4</v>
      </c>
      <c r="AJ11" s="79"/>
      <c r="AK11" s="17" t="str">
        <f>IF(ISNA(MATCH(CONCATENATE(AK$4,$A11),'Výsledková listina'!$F:$F,0)),"",INDEX('Výsledková listina'!$C:$C,MATCH(CONCATENATE(AK$4,$A11),'Výsledková listina'!$F:$F,0),1))</f>
        <v>Jiří Smutný</v>
      </c>
      <c r="AL11" s="57">
        <f>IF(ISNA(MATCH(CONCATENATE(AK$4,$A11),'Výsledková listina'!$F:$F,0)),"",INDEX('Výsledková listina'!$H:$H,MATCH(CONCATENATE(AK$4,$A11),'Výsledková listina'!$F:$F,0),1))</f>
      </c>
      <c r="AM11" s="4">
        <v>8220</v>
      </c>
      <c r="AN11" s="55">
        <f t="shared" si="6"/>
        <v>1</v>
      </c>
      <c r="AO11" s="79"/>
      <c r="AP11" s="17">
        <f>IF(ISNA(MATCH(CONCATENATE(AP$4,$A11),'Výsledková listina'!$F:$F,0)),"",INDEX('Výsledková listina'!$C:$C,MATCH(CONCATENATE(AP$4,$A11),'Výsledková listina'!$F:$F,0),1))</f>
      </c>
      <c r="AQ11" s="57">
        <f>IF(ISNA(MATCH(CONCATENATE(AP$4,$A11),'Výsledková listina'!$F:$F,0)),"",INDEX('Výsledková listina'!$H:$H,MATCH(CONCATENATE(AP$4,$A11),'Výsledková listina'!$F:$F,0),1))</f>
      </c>
      <c r="AR11" s="4"/>
      <c r="AS11" s="55">
        <f t="shared" si="7"/>
      </c>
      <c r="AT11" s="79"/>
      <c r="AU11" s="17">
        <f>IF(ISNA(MATCH(CONCATENATE(AU$4,$A11),'Výsledková listina'!$F:$F,0)),"",INDEX('Výsledková listina'!$C:$C,MATCH(CONCATENATE(AU$4,$A11),'Výsledková listina'!$F:$F,0),1))</f>
      </c>
      <c r="AV11" s="57">
        <f>IF(ISNA(MATCH(CONCATENATE(AU$4,$A11),'Výsledková listina'!$F:$F,0)),"",INDEX('Výsledková listina'!$H:$H,MATCH(CONCATENATE(AU$4,$A11),'Výsledková listina'!$F:$F,0),1))</f>
      </c>
      <c r="AW11" s="4"/>
      <c r="AX11" s="55">
        <f t="shared" si="8"/>
      </c>
      <c r="AY11" s="79"/>
      <c r="AZ11" s="17">
        <f>IF(ISNA(MATCH(CONCATENATE(AZ$4,$A11),'Výsledková listina'!$F:$F,0)),"",INDEX('Výsledková listina'!$C:$C,MATCH(CONCATENATE(AZ$4,$A11),'Výsledková listina'!$F:$F,0),1))</f>
      </c>
      <c r="BA11" s="57">
        <f>IF(ISNA(MATCH(CONCATENATE(AZ$4,$A11),'Výsledková listina'!$F:$F,0)),"",INDEX('Výsledková listina'!$H:$H,MATCH(CONCATENATE(AZ$4,$A11),'Výsledková listina'!$F:$F,0),1))</f>
      </c>
      <c r="BB11" s="4"/>
      <c r="BC11" s="55">
        <f t="shared" si="9"/>
      </c>
      <c r="BD11" s="79"/>
      <c r="BE11" s="17">
        <f>IF(ISNA(MATCH(CONCATENATE(BE$4,$A11),'Výsledková listina'!$F:$F,0)),"",INDEX('Výsledková listina'!$C:$C,MATCH(CONCATENATE(BE$4,$A11),'Výsledková listina'!$F:$F,0),1))</f>
      </c>
      <c r="BF11" s="57">
        <f>IF(ISNA(MATCH(CONCATENATE(BE$4,$A11),'Výsledková listina'!$F:$F,0)),"",INDEX('Výsledková listina'!$H:$H,MATCH(CONCATENATE(BE$4,$A11),'Výsledková listina'!$F:$F,0),1))</f>
      </c>
      <c r="BG11" s="4"/>
      <c r="BH11" s="55">
        <f t="shared" si="10"/>
      </c>
      <c r="BI11" s="79"/>
      <c r="BJ11" s="17">
        <f>IF(ISNA(MATCH(CONCATENATE(BJ$4,$A11),'Výsledková listina'!$F:$F,0)),"",INDEX('Výsledková listina'!$C:$C,MATCH(CONCATENATE(BJ$4,$A11),'Výsledková listina'!$F:$F,0),1))</f>
      </c>
      <c r="BK11" s="57">
        <f>IF(ISNA(MATCH(CONCATENATE(BJ$4,$A11),'Výsledková listina'!$F:$F,0)),"",INDEX('Výsledková listina'!$H:$H,MATCH(CONCATENATE(BJ$4,$A11),'Výsledková listina'!$F:$F,0),1))</f>
      </c>
      <c r="BL11" s="4"/>
      <c r="BM11" s="55">
        <f t="shared" si="11"/>
      </c>
      <c r="BN11" s="79"/>
      <c r="BO11" s="17">
        <f>IF(ISNA(MATCH(CONCATENATE(BO$4,$A11),'Výsledková listina'!$F:$F,0)),"",INDEX('Výsledková listina'!$C:$C,MATCH(CONCATENATE(BO$4,$A11),'Výsledková listina'!$F:$F,0),1))</f>
      </c>
      <c r="BP11" s="57">
        <f>IF(ISNA(MATCH(CONCATENATE(BO$4,$A11),'Výsledková listina'!$F:$F,0)),"",INDEX('Výsledková listina'!$H:$H,MATCH(CONCATENATE(BO$4,$A11),'Výsledková listina'!$F:$F,0),1))</f>
      </c>
      <c r="BQ11" s="4"/>
      <c r="BR11" s="55">
        <f t="shared" si="12"/>
      </c>
      <c r="BS11" s="79"/>
      <c r="BT11" s="17">
        <f>IF(ISNA(MATCH(CONCATENATE(BT$4,$A11),'Výsledková listina'!$F:$F,0)),"",INDEX('Výsledková listina'!$C:$C,MATCH(CONCATENATE(BT$4,$A11),'Výsledková listina'!$F:$F,0),1))</f>
      </c>
      <c r="BU11" s="57">
        <f>IF(ISNA(MATCH(CONCATENATE(BT$4,$A11),'Výsledková listina'!$F:$F,0)),"",INDEX('Výsledková listina'!$H:$H,MATCH(CONCATENATE(BT$4,$A11),'Výsledková listina'!$F:$F,0),1))</f>
      </c>
      <c r="BV11" s="4"/>
      <c r="BW11" s="55">
        <f t="shared" si="13"/>
      </c>
      <c r="BX11" s="79"/>
    </row>
    <row r="12" spans="1:76" s="10" customFormat="1" ht="34.5" customHeight="1">
      <c r="A12" s="5">
        <v>7</v>
      </c>
      <c r="B12" s="17" t="str">
        <f>IF(ISNA(MATCH(CONCATENATE(B$4,$A12),'Výsledková listina'!$F:$F,0)),"",INDEX('Výsledková listina'!$C:$C,MATCH(CONCATENATE(B$4,$A12),'Výsledková listina'!$F:$F,0),1))</f>
        <v>Martin Matička</v>
      </c>
      <c r="C12" s="57">
        <f>IF(ISNA(MATCH(CONCATENATE(B$4,$A12),'Výsledková listina'!$F:$F,0)),"",INDEX('Výsledková listina'!$H:$H,MATCH(CONCATENATE(B$4,$A12),'Výsledková listina'!$F:$F,0),1))</f>
      </c>
      <c r="D12" s="4">
        <v>4400</v>
      </c>
      <c r="E12" s="55">
        <f t="shared" si="14"/>
        <v>4</v>
      </c>
      <c r="F12" s="79"/>
      <c r="G12" s="17" t="str">
        <f>IF(ISNA(MATCH(CONCATENATE(G$4,$A12),'Výsledková listina'!$F:$F,0)),"",INDEX('Výsledková listina'!$C:$C,MATCH(CONCATENATE(G$4,$A12),'Výsledková listina'!$F:$F,0),1))</f>
        <v>Rostislav Nerad</v>
      </c>
      <c r="H12" s="57">
        <f>IF(ISNA(MATCH(CONCATENATE(G$4,$A12),'Výsledková listina'!$F:$F,0)),"",INDEX('Výsledková listina'!$H:$H,MATCH(CONCATENATE(G$4,$A12),'Výsledková listina'!$F:$F,0),1))</f>
      </c>
      <c r="I12" s="4">
        <v>5360</v>
      </c>
      <c r="J12" s="55">
        <f t="shared" si="0"/>
        <v>3</v>
      </c>
      <c r="K12" s="79"/>
      <c r="L12" s="17" t="str">
        <f>IF(ISNA(MATCH(CONCATENATE(L$4,$A12),'Výsledková listina'!$F:$F,0)),"",INDEX('Výsledková listina'!$C:$C,MATCH(CONCATENATE(L$4,$A12),'Výsledková listina'!$F:$F,0),1))</f>
        <v>Milan Kratochvíl</v>
      </c>
      <c r="M12" s="57">
        <f>IF(ISNA(MATCH(CONCATENATE(L$4,$A12),'Výsledková listina'!$F:$F,0)),"",INDEX('Výsledková listina'!$H:$H,MATCH(CONCATENATE(L$4,$A12),'Výsledková listina'!$F:$F,0),1))</f>
      </c>
      <c r="N12" s="4">
        <v>0</v>
      </c>
      <c r="O12" s="55">
        <f t="shared" si="1"/>
        <v>12</v>
      </c>
      <c r="P12" s="79"/>
      <c r="Q12" s="17" t="str">
        <f>IF(ISNA(MATCH(CONCATENATE(Q$4,$A12),'Výsledková listina'!$F:$F,0)),"",INDEX('Výsledková listina'!$C:$C,MATCH(CONCATENATE(Q$4,$A12),'Výsledková listina'!$F:$F,0),1))</f>
        <v>Vladimír Plachý</v>
      </c>
      <c r="R12" s="57">
        <f>IF(ISNA(MATCH(CONCATENATE(Q$4,$A12),'Výsledková listina'!$F:$F,0)),"",INDEX('Výsledková listina'!$H:$H,MATCH(CONCATENATE(Q$4,$A12),'Výsledková listina'!$F:$F,0),1))</f>
      </c>
      <c r="S12" s="4">
        <v>0</v>
      </c>
      <c r="T12" s="55">
        <f t="shared" si="2"/>
        <v>12.5</v>
      </c>
      <c r="U12" s="79"/>
      <c r="V12" s="17" t="str">
        <f>IF(ISNA(MATCH(CONCATENATE(V$4,$A12),'Výsledková listina'!$F:$F,0)),"",INDEX('Výsledková listina'!$C:$C,MATCH(CONCATENATE(V$4,$A12),'Výsledková listina'!$F:$F,0),1))</f>
        <v>Petr Divíšek</v>
      </c>
      <c r="W12" s="57">
        <f>IF(ISNA(MATCH(CONCATENATE(V$4,$A12),'Výsledková listina'!$F:$F,0)),"",INDEX('Výsledková listina'!$H:$H,MATCH(CONCATENATE(V$4,$A12),'Výsledková listina'!$F:$F,0),1))</f>
      </c>
      <c r="X12" s="4">
        <v>4760</v>
      </c>
      <c r="Y12" s="55">
        <f t="shared" si="3"/>
        <v>4</v>
      </c>
      <c r="Z12" s="79"/>
      <c r="AA12" s="17" t="str">
        <f>IF(ISNA(MATCH(CONCATENATE(AA$4,$A12),'Výsledková listina'!$F:$F,0)),"",INDEX('Výsledková listina'!$C:$C,MATCH(CONCATENATE(AA$4,$A12),'Výsledková listina'!$F:$F,0),1))</f>
        <v>Robert Stejskal</v>
      </c>
      <c r="AB12" s="57">
        <f>IF(ISNA(MATCH(CONCATENATE(AA$4,$A12),'Výsledková listina'!$F:$F,0)),"",INDEX('Výsledková listina'!$H:$H,MATCH(CONCATENATE(AA$4,$A12),'Výsledková listina'!$F:$F,0),1))</f>
      </c>
      <c r="AC12" s="4">
        <v>360</v>
      </c>
      <c r="AD12" s="55">
        <f t="shared" si="4"/>
        <v>9</v>
      </c>
      <c r="AE12" s="79"/>
      <c r="AF12" s="17" t="str">
        <f>IF(ISNA(MATCH(CONCATENATE(AF$4,$A12),'Výsledková listina'!$F:$F,0)),"",INDEX('Výsledková listina'!$C:$C,MATCH(CONCATENATE(AF$4,$A12),'Výsledková listina'!$F:$F,0),1))</f>
        <v>Petr Kalenský</v>
      </c>
      <c r="AG12" s="57">
        <f>IF(ISNA(MATCH(CONCATENATE(AF$4,$A12),'Výsledková listina'!$F:$F,0)),"",INDEX('Výsledková listina'!$H:$H,MATCH(CONCATENATE(AF$4,$A12),'Výsledková listina'!$F:$F,0),1))</f>
      </c>
      <c r="AH12" s="4">
        <v>440</v>
      </c>
      <c r="AI12" s="55">
        <f t="shared" si="5"/>
        <v>8.5</v>
      </c>
      <c r="AJ12" s="79"/>
      <c r="AK12" s="17" t="str">
        <f>IF(ISNA(MATCH(CONCATENATE(AK$4,$A12),'Výsledková listina'!$F:$F,0)),"",INDEX('Výsledková listina'!$C:$C,MATCH(CONCATENATE(AK$4,$A12),'Výsledková listina'!$F:$F,0),1))</f>
        <v>Jiří Vávra</v>
      </c>
      <c r="AL12" s="57">
        <f>IF(ISNA(MATCH(CONCATENATE(AK$4,$A12),'Výsledková listina'!$F:$F,0)),"",INDEX('Výsledková listina'!$H:$H,MATCH(CONCATENATE(AK$4,$A12),'Výsledková listina'!$F:$F,0),1))</f>
      </c>
      <c r="AM12" s="4">
        <v>2320</v>
      </c>
      <c r="AN12" s="55">
        <f t="shared" si="6"/>
        <v>4.5</v>
      </c>
      <c r="AO12" s="79"/>
      <c r="AP12" s="17">
        <f>IF(ISNA(MATCH(CONCATENATE(AP$4,$A12),'Výsledková listina'!$F:$F,0)),"",INDEX('Výsledková listina'!$C:$C,MATCH(CONCATENATE(AP$4,$A12),'Výsledková listina'!$F:$F,0),1))</f>
      </c>
      <c r="AQ12" s="57">
        <f>IF(ISNA(MATCH(CONCATENATE(AP$4,$A12),'Výsledková listina'!$F:$F,0)),"",INDEX('Výsledková listina'!$H:$H,MATCH(CONCATENATE(AP$4,$A12),'Výsledková listina'!$F:$F,0),1))</f>
      </c>
      <c r="AR12" s="4"/>
      <c r="AS12" s="55">
        <f t="shared" si="7"/>
      </c>
      <c r="AT12" s="79"/>
      <c r="AU12" s="17">
        <f>IF(ISNA(MATCH(CONCATENATE(AU$4,$A12),'Výsledková listina'!$F:$F,0)),"",INDEX('Výsledková listina'!$C:$C,MATCH(CONCATENATE(AU$4,$A12),'Výsledková listina'!$F:$F,0),1))</f>
      </c>
      <c r="AV12" s="57">
        <f>IF(ISNA(MATCH(CONCATENATE(AU$4,$A12),'Výsledková listina'!$F:$F,0)),"",INDEX('Výsledková listina'!$H:$H,MATCH(CONCATENATE(AU$4,$A12),'Výsledková listina'!$F:$F,0),1))</f>
      </c>
      <c r="AW12" s="4"/>
      <c r="AX12" s="55">
        <f t="shared" si="8"/>
      </c>
      <c r="AY12" s="79"/>
      <c r="AZ12" s="17">
        <f>IF(ISNA(MATCH(CONCATENATE(AZ$4,$A12),'Výsledková listina'!$F:$F,0)),"",INDEX('Výsledková listina'!$C:$C,MATCH(CONCATENATE(AZ$4,$A12),'Výsledková listina'!$F:$F,0),1))</f>
      </c>
      <c r="BA12" s="57">
        <f>IF(ISNA(MATCH(CONCATENATE(AZ$4,$A12),'Výsledková listina'!$F:$F,0)),"",INDEX('Výsledková listina'!$H:$H,MATCH(CONCATENATE(AZ$4,$A12),'Výsledková listina'!$F:$F,0),1))</f>
      </c>
      <c r="BB12" s="4"/>
      <c r="BC12" s="55">
        <f t="shared" si="9"/>
      </c>
      <c r="BD12" s="79"/>
      <c r="BE12" s="17">
        <f>IF(ISNA(MATCH(CONCATENATE(BE$4,$A12),'Výsledková listina'!$F:$F,0)),"",INDEX('Výsledková listina'!$C:$C,MATCH(CONCATENATE(BE$4,$A12),'Výsledková listina'!$F:$F,0),1))</f>
      </c>
      <c r="BF12" s="57">
        <f>IF(ISNA(MATCH(CONCATENATE(BE$4,$A12),'Výsledková listina'!$F:$F,0)),"",INDEX('Výsledková listina'!$H:$H,MATCH(CONCATENATE(BE$4,$A12),'Výsledková listina'!$F:$F,0),1))</f>
      </c>
      <c r="BG12" s="4"/>
      <c r="BH12" s="55">
        <f t="shared" si="10"/>
      </c>
      <c r="BI12" s="79"/>
      <c r="BJ12" s="17">
        <f>IF(ISNA(MATCH(CONCATENATE(BJ$4,$A12),'Výsledková listina'!$F:$F,0)),"",INDEX('Výsledková listina'!$C:$C,MATCH(CONCATENATE(BJ$4,$A12),'Výsledková listina'!$F:$F,0),1))</f>
      </c>
      <c r="BK12" s="57">
        <f>IF(ISNA(MATCH(CONCATENATE(BJ$4,$A12),'Výsledková listina'!$F:$F,0)),"",INDEX('Výsledková listina'!$H:$H,MATCH(CONCATENATE(BJ$4,$A12),'Výsledková listina'!$F:$F,0),1))</f>
      </c>
      <c r="BL12" s="4"/>
      <c r="BM12" s="55">
        <f t="shared" si="11"/>
      </c>
      <c r="BN12" s="79"/>
      <c r="BO12" s="17">
        <f>IF(ISNA(MATCH(CONCATENATE(BO$4,$A12),'Výsledková listina'!$F:$F,0)),"",INDEX('Výsledková listina'!$C:$C,MATCH(CONCATENATE(BO$4,$A12),'Výsledková listina'!$F:$F,0),1))</f>
      </c>
      <c r="BP12" s="57">
        <f>IF(ISNA(MATCH(CONCATENATE(BO$4,$A12),'Výsledková listina'!$F:$F,0)),"",INDEX('Výsledková listina'!$H:$H,MATCH(CONCATENATE(BO$4,$A12),'Výsledková listina'!$F:$F,0),1))</f>
      </c>
      <c r="BQ12" s="4"/>
      <c r="BR12" s="55">
        <f t="shared" si="12"/>
      </c>
      <c r="BS12" s="79"/>
      <c r="BT12" s="17">
        <f>IF(ISNA(MATCH(CONCATENATE(BT$4,$A12),'Výsledková listina'!$F:$F,0)),"",INDEX('Výsledková listina'!$C:$C,MATCH(CONCATENATE(BT$4,$A12),'Výsledková listina'!$F:$F,0),1))</f>
      </c>
      <c r="BU12" s="57">
        <f>IF(ISNA(MATCH(CONCATENATE(BT$4,$A12),'Výsledková listina'!$F:$F,0)),"",INDEX('Výsledková listina'!$H:$H,MATCH(CONCATENATE(BT$4,$A12),'Výsledková listina'!$F:$F,0),1))</f>
      </c>
      <c r="BV12" s="4"/>
      <c r="BW12" s="55">
        <f t="shared" si="13"/>
      </c>
      <c r="BX12" s="79"/>
    </row>
    <row r="13" spans="1:76" s="10" customFormat="1" ht="34.5" customHeight="1">
      <c r="A13" s="5">
        <v>8</v>
      </c>
      <c r="B13" s="17" t="str">
        <f>IF(ISNA(MATCH(CONCATENATE(B$4,$A13),'Výsledková listina'!$F:$F,0)),"",INDEX('Výsledková listina'!$C:$C,MATCH(CONCATENATE(B$4,$A13),'Výsledková listina'!$F:$F,0),1))</f>
        <v>Petr Havlíček</v>
      </c>
      <c r="C13" s="57">
        <f>IF(ISNA(MATCH(CONCATENATE(B$4,$A13),'Výsledková listina'!$F:$F,0)),"",INDEX('Výsledková listina'!$H:$H,MATCH(CONCATENATE(B$4,$A13),'Výsledková listina'!$F:$F,0),1))</f>
      </c>
      <c r="D13" s="4">
        <v>5120</v>
      </c>
      <c r="E13" s="55">
        <f t="shared" si="14"/>
        <v>3</v>
      </c>
      <c r="F13" s="79"/>
      <c r="G13" s="17" t="str">
        <f>IF(ISNA(MATCH(CONCATENATE(G$4,$A13),'Výsledková listina'!$F:$F,0)),"",INDEX('Výsledková listina'!$C:$C,MATCH(CONCATENATE(G$4,$A13),'Výsledková listina'!$F:$F,0),1))</f>
        <v>Miroslav John</v>
      </c>
      <c r="H13" s="57">
        <f>IF(ISNA(MATCH(CONCATENATE(G$4,$A13),'Výsledková listina'!$F:$F,0)),"",INDEX('Výsledková listina'!$H:$H,MATCH(CONCATENATE(G$4,$A13),'Výsledková listina'!$F:$F,0),1))</f>
      </c>
      <c r="I13" s="4">
        <v>2020</v>
      </c>
      <c r="J13" s="55">
        <f t="shared" si="0"/>
        <v>8</v>
      </c>
      <c r="K13" s="79"/>
      <c r="L13" s="17" t="str">
        <f>IF(ISNA(MATCH(CONCATENATE(L$4,$A13),'Výsledková listina'!$F:$F,0)),"",INDEX('Výsledková listina'!$C:$C,MATCH(CONCATENATE(L$4,$A13),'Výsledková listina'!$F:$F,0),1))</f>
        <v>David Tůma</v>
      </c>
      <c r="M13" s="57">
        <f>IF(ISNA(MATCH(CONCATENATE(L$4,$A13),'Výsledková listina'!$F:$F,0)),"",INDEX('Výsledková listina'!$H:$H,MATCH(CONCATENATE(L$4,$A13),'Výsledková listina'!$F:$F,0),1))</f>
      </c>
      <c r="N13" s="4">
        <v>0</v>
      </c>
      <c r="O13" s="55">
        <f t="shared" si="1"/>
        <v>12</v>
      </c>
      <c r="P13" s="79"/>
      <c r="Q13" s="17" t="str">
        <f>IF(ISNA(MATCH(CONCATENATE(Q$4,$A13),'Výsledková listina'!$F:$F,0)),"",INDEX('Výsledková listina'!$C:$C,MATCH(CONCATENATE(Q$4,$A13),'Výsledková listina'!$F:$F,0),1))</f>
        <v>Petr Bromovský</v>
      </c>
      <c r="R13" s="57">
        <f>IF(ISNA(MATCH(CONCATENATE(Q$4,$A13),'Výsledková listina'!$F:$F,0)),"",INDEX('Výsledková listina'!$H:$H,MATCH(CONCATENATE(Q$4,$A13),'Výsledková listina'!$F:$F,0),1))</f>
      </c>
      <c r="S13" s="4">
        <v>2520</v>
      </c>
      <c r="T13" s="55">
        <f t="shared" si="2"/>
        <v>2</v>
      </c>
      <c r="U13" s="79"/>
      <c r="V13" s="17" t="str">
        <f>IF(ISNA(MATCH(CONCATENATE(V$4,$A13),'Výsledková listina'!$F:$F,0)),"",INDEX('Výsledková listina'!$C:$C,MATCH(CONCATENATE(V$4,$A13),'Výsledková listina'!$F:$F,0),1))</f>
        <v>Roman Bartoň</v>
      </c>
      <c r="W13" s="57">
        <f>IF(ISNA(MATCH(CONCATENATE(V$4,$A13),'Výsledková listina'!$F:$F,0)),"",INDEX('Výsledková listina'!$H:$H,MATCH(CONCATENATE(V$4,$A13),'Výsledková listina'!$F:$F,0),1))</f>
      </c>
      <c r="X13" s="4">
        <v>6700</v>
      </c>
      <c r="Y13" s="55">
        <f t="shared" si="3"/>
        <v>3</v>
      </c>
      <c r="Z13" s="79"/>
      <c r="AA13" s="17" t="str">
        <f>IF(ISNA(MATCH(CONCATENATE(AA$4,$A13),'Výsledková listina'!$F:$F,0)),"",INDEX('Výsledková listina'!$C:$C,MATCH(CONCATENATE(AA$4,$A13),'Výsledková listina'!$F:$F,0),1))</f>
        <v>Ladislav Češka</v>
      </c>
      <c r="AB13" s="57">
        <f>IF(ISNA(MATCH(CONCATENATE(AA$4,$A13),'Výsledková listina'!$F:$F,0)),"",INDEX('Výsledková listina'!$H:$H,MATCH(CONCATENATE(AA$4,$A13),'Výsledková listina'!$F:$F,0),1))</f>
      </c>
      <c r="AC13" s="4">
        <v>1300</v>
      </c>
      <c r="AD13" s="55">
        <f t="shared" si="4"/>
        <v>5</v>
      </c>
      <c r="AE13" s="79"/>
      <c r="AF13" s="17" t="str">
        <f>IF(ISNA(MATCH(CONCATENATE(AF$4,$A13),'Výsledková listina'!$F:$F,0)),"",INDEX('Výsledková listina'!$C:$C,MATCH(CONCATENATE(AF$4,$A13),'Výsledková listina'!$F:$F,0),1))</f>
        <v>Miroslav Stejskal</v>
      </c>
      <c r="AG13" s="57">
        <f>IF(ISNA(MATCH(CONCATENATE(AF$4,$A13),'Výsledková listina'!$F:$F,0)),"",INDEX('Výsledková listina'!$H:$H,MATCH(CONCATENATE(AF$4,$A13),'Výsledková listina'!$F:$F,0),1))</f>
      </c>
      <c r="AH13" s="4">
        <v>440</v>
      </c>
      <c r="AI13" s="55">
        <f t="shared" si="5"/>
        <v>8.5</v>
      </c>
      <c r="AJ13" s="79"/>
      <c r="AK13" s="17" t="str">
        <f>IF(ISNA(MATCH(CONCATENATE(AK$4,$A13),'Výsledková listina'!$F:$F,0)),"",INDEX('Výsledková listina'!$C:$C,MATCH(CONCATENATE(AK$4,$A13),'Výsledková listina'!$F:$F,0),1))</f>
        <v>Radek Štěpnička</v>
      </c>
      <c r="AL13" s="57">
        <f>IF(ISNA(MATCH(CONCATENATE(AK$4,$A13),'Výsledková listina'!$F:$F,0)),"",INDEX('Výsledková listina'!$H:$H,MATCH(CONCATENATE(AK$4,$A13),'Výsledková listina'!$F:$F,0),1))</f>
      </c>
      <c r="AM13" s="4">
        <v>700</v>
      </c>
      <c r="AN13" s="55">
        <f t="shared" si="6"/>
        <v>10</v>
      </c>
      <c r="AO13" s="79"/>
      <c r="AP13" s="17">
        <f>IF(ISNA(MATCH(CONCATENATE(AP$4,$A13),'Výsledková listina'!$F:$F,0)),"",INDEX('Výsledková listina'!$C:$C,MATCH(CONCATENATE(AP$4,$A13),'Výsledková listina'!$F:$F,0),1))</f>
      </c>
      <c r="AQ13" s="57">
        <f>IF(ISNA(MATCH(CONCATENATE(AP$4,$A13),'Výsledková listina'!$F:$F,0)),"",INDEX('Výsledková listina'!$H:$H,MATCH(CONCATENATE(AP$4,$A13),'Výsledková listina'!$F:$F,0),1))</f>
      </c>
      <c r="AR13" s="4"/>
      <c r="AS13" s="55">
        <f t="shared" si="7"/>
      </c>
      <c r="AT13" s="79"/>
      <c r="AU13" s="17">
        <f>IF(ISNA(MATCH(CONCATENATE(AU$4,$A13),'Výsledková listina'!$F:$F,0)),"",INDEX('Výsledková listina'!$C:$C,MATCH(CONCATENATE(AU$4,$A13),'Výsledková listina'!$F:$F,0),1))</f>
      </c>
      <c r="AV13" s="57">
        <f>IF(ISNA(MATCH(CONCATENATE(AU$4,$A13),'Výsledková listina'!$F:$F,0)),"",INDEX('Výsledková listina'!$H:$H,MATCH(CONCATENATE(AU$4,$A13),'Výsledková listina'!$F:$F,0),1))</f>
      </c>
      <c r="AW13" s="4"/>
      <c r="AX13" s="55">
        <f t="shared" si="8"/>
      </c>
      <c r="AY13" s="79"/>
      <c r="AZ13" s="17">
        <f>IF(ISNA(MATCH(CONCATENATE(AZ$4,$A13),'Výsledková listina'!$F:$F,0)),"",INDEX('Výsledková listina'!$C:$C,MATCH(CONCATENATE(AZ$4,$A13),'Výsledková listina'!$F:$F,0),1))</f>
      </c>
      <c r="BA13" s="57">
        <f>IF(ISNA(MATCH(CONCATENATE(AZ$4,$A13),'Výsledková listina'!$F:$F,0)),"",INDEX('Výsledková listina'!$H:$H,MATCH(CONCATENATE(AZ$4,$A13),'Výsledková listina'!$F:$F,0),1))</f>
      </c>
      <c r="BB13" s="4"/>
      <c r="BC13" s="55">
        <f t="shared" si="9"/>
      </c>
      <c r="BD13" s="79"/>
      <c r="BE13" s="17">
        <f>IF(ISNA(MATCH(CONCATENATE(BE$4,$A13),'Výsledková listina'!$F:$F,0)),"",INDEX('Výsledková listina'!$C:$C,MATCH(CONCATENATE(BE$4,$A13),'Výsledková listina'!$F:$F,0),1))</f>
      </c>
      <c r="BF13" s="57">
        <f>IF(ISNA(MATCH(CONCATENATE(BE$4,$A13),'Výsledková listina'!$F:$F,0)),"",INDEX('Výsledková listina'!$H:$H,MATCH(CONCATENATE(BE$4,$A13),'Výsledková listina'!$F:$F,0),1))</f>
      </c>
      <c r="BG13" s="4"/>
      <c r="BH13" s="55">
        <f t="shared" si="10"/>
      </c>
      <c r="BI13" s="79"/>
      <c r="BJ13" s="17">
        <f>IF(ISNA(MATCH(CONCATENATE(BJ$4,$A13),'Výsledková listina'!$F:$F,0)),"",INDEX('Výsledková listina'!$C:$C,MATCH(CONCATENATE(BJ$4,$A13),'Výsledková listina'!$F:$F,0),1))</f>
      </c>
      <c r="BK13" s="57">
        <f>IF(ISNA(MATCH(CONCATENATE(BJ$4,$A13),'Výsledková listina'!$F:$F,0)),"",INDEX('Výsledková listina'!$H:$H,MATCH(CONCATENATE(BJ$4,$A13),'Výsledková listina'!$F:$F,0),1))</f>
      </c>
      <c r="BL13" s="4"/>
      <c r="BM13" s="55">
        <f t="shared" si="11"/>
      </c>
      <c r="BN13" s="79"/>
      <c r="BO13" s="17">
        <f>IF(ISNA(MATCH(CONCATENATE(BO$4,$A13),'Výsledková listina'!$F:$F,0)),"",INDEX('Výsledková listina'!$C:$C,MATCH(CONCATENATE(BO$4,$A13),'Výsledková listina'!$F:$F,0),1))</f>
      </c>
      <c r="BP13" s="57">
        <f>IF(ISNA(MATCH(CONCATENATE(BO$4,$A13),'Výsledková listina'!$F:$F,0)),"",INDEX('Výsledková listina'!$H:$H,MATCH(CONCATENATE(BO$4,$A13),'Výsledková listina'!$F:$F,0),1))</f>
      </c>
      <c r="BQ13" s="4"/>
      <c r="BR13" s="55">
        <f t="shared" si="12"/>
      </c>
      <c r="BS13" s="79"/>
      <c r="BT13" s="17">
        <f>IF(ISNA(MATCH(CONCATENATE(BT$4,$A13),'Výsledková listina'!$F:$F,0)),"",INDEX('Výsledková listina'!$C:$C,MATCH(CONCATENATE(BT$4,$A13),'Výsledková listina'!$F:$F,0),1))</f>
      </c>
      <c r="BU13" s="57">
        <f>IF(ISNA(MATCH(CONCATENATE(BT$4,$A13),'Výsledková listina'!$F:$F,0)),"",INDEX('Výsledková listina'!$H:$H,MATCH(CONCATENATE(BT$4,$A13),'Výsledková listina'!$F:$F,0),1))</f>
      </c>
      <c r="BV13" s="4"/>
      <c r="BW13" s="55">
        <f t="shared" si="13"/>
      </c>
      <c r="BX13" s="79"/>
    </row>
    <row r="14" spans="1:76" s="10" customFormat="1" ht="34.5" customHeight="1">
      <c r="A14" s="5">
        <v>9</v>
      </c>
      <c r="B14" s="17" t="str">
        <f>IF(ISNA(MATCH(CONCATENATE(B$4,$A14),'Výsledková listina'!$F:$F,0)),"",INDEX('Výsledková listina'!$C:$C,MATCH(CONCATENATE(B$4,$A14),'Výsledková listina'!$F:$F,0),1))</f>
        <v>Karel Vildmont</v>
      </c>
      <c r="C14" s="57">
        <f>IF(ISNA(MATCH(CONCATENATE(B$4,$A14),'Výsledková listina'!$F:$F,0)),"",INDEX('Výsledková listina'!$H:$H,MATCH(CONCATENATE(B$4,$A14),'Výsledková listina'!$F:$F,0),1))</f>
      </c>
      <c r="D14" s="4">
        <v>1580</v>
      </c>
      <c r="E14" s="55">
        <f t="shared" si="14"/>
        <v>12</v>
      </c>
      <c r="F14" s="79"/>
      <c r="G14" s="17" t="str">
        <f>IF(ISNA(MATCH(CONCATENATE(G$4,$A14),'Výsledková listina'!$F:$F,0)),"",INDEX('Výsledková listina'!$C:$C,MATCH(CONCATENATE(G$4,$A14),'Výsledková listina'!$F:$F,0),1))</f>
        <v>Luboš Valík</v>
      </c>
      <c r="H14" s="57">
        <f>IF(ISNA(MATCH(CONCATENATE(G$4,$A14),'Výsledková listina'!$F:$F,0)),"",INDEX('Výsledková listina'!$H:$H,MATCH(CONCATENATE(G$4,$A14),'Výsledková listina'!$F:$F,0),1))</f>
      </c>
      <c r="I14" s="4">
        <v>3800</v>
      </c>
      <c r="J14" s="55">
        <f t="shared" si="0"/>
        <v>4</v>
      </c>
      <c r="K14" s="79"/>
      <c r="L14" s="17" t="str">
        <f>IF(ISNA(MATCH(CONCATENATE(L$4,$A14),'Výsledková listina'!$F:$F,0)),"",INDEX('Výsledková listina'!$C:$C,MATCH(CONCATENATE(L$4,$A14),'Výsledková listina'!$F:$F,0),1))</f>
        <v>Petr Sládek</v>
      </c>
      <c r="M14" s="57">
        <f>IF(ISNA(MATCH(CONCATENATE(L$4,$A14),'Výsledková listina'!$F:$F,0)),"",INDEX('Výsledková listina'!$H:$H,MATCH(CONCATENATE(L$4,$A14),'Výsledková listina'!$F:$F,0),1))</f>
      </c>
      <c r="N14" s="4">
        <v>1220</v>
      </c>
      <c r="O14" s="55">
        <f t="shared" si="1"/>
        <v>8</v>
      </c>
      <c r="P14" s="79"/>
      <c r="Q14" s="17" t="str">
        <f>IF(ISNA(MATCH(CONCATENATE(Q$4,$A14),'Výsledková listina'!$F:$F,0)),"",INDEX('Výsledková listina'!$C:$C,MATCH(CONCATENATE(Q$4,$A14),'Výsledková listina'!$F:$F,0),1))</f>
        <v>Jakub Saifrt</v>
      </c>
      <c r="R14" s="57">
        <f>IF(ISNA(MATCH(CONCATENATE(Q$4,$A14),'Výsledková listina'!$F:$F,0)),"",INDEX('Výsledková listina'!$H:$H,MATCH(CONCATENATE(Q$4,$A14),'Výsledková listina'!$F:$F,0),1))</f>
      </c>
      <c r="S14" s="4">
        <v>0</v>
      </c>
      <c r="T14" s="55">
        <f t="shared" si="2"/>
        <v>12.5</v>
      </c>
      <c r="U14" s="79"/>
      <c r="V14" s="17" t="str">
        <f>IF(ISNA(MATCH(CONCATENATE(V$4,$A14),'Výsledková listina'!$F:$F,0)),"",INDEX('Výsledková listina'!$C:$C,MATCH(CONCATENATE(V$4,$A14),'Výsledková listina'!$F:$F,0),1))</f>
        <v>Barbora Literová</v>
      </c>
      <c r="W14" s="57">
        <f>IF(ISNA(MATCH(CONCATENATE(V$4,$A14),'Výsledková listina'!$F:$F,0)),"",INDEX('Výsledková listina'!$H:$H,MATCH(CONCATENATE(V$4,$A14),'Výsledková listina'!$F:$F,0),1))</f>
      </c>
      <c r="X14" s="4">
        <v>0</v>
      </c>
      <c r="Y14" s="55">
        <f t="shared" si="3"/>
        <v>13</v>
      </c>
      <c r="Z14" s="79"/>
      <c r="AA14" s="17" t="str">
        <f>IF(ISNA(MATCH(CONCATENATE(AA$4,$A14),'Výsledková listina'!$F:$F,0)),"",INDEX('Výsledková listina'!$C:$C,MATCH(CONCATENATE(AA$4,$A14),'Výsledková listina'!$F:$F,0),1))</f>
        <v>Ruda Březík</v>
      </c>
      <c r="AB14" s="57">
        <f>IF(ISNA(MATCH(CONCATENATE(AA$4,$A14),'Výsledková listina'!$F:$F,0)),"",INDEX('Výsledková listina'!$H:$H,MATCH(CONCATENATE(AA$4,$A14),'Výsledková listina'!$F:$F,0),1))</f>
      </c>
      <c r="AC14" s="4">
        <v>760</v>
      </c>
      <c r="AD14" s="55">
        <f t="shared" si="4"/>
        <v>6</v>
      </c>
      <c r="AE14" s="79"/>
      <c r="AF14" s="17" t="str">
        <f>IF(ISNA(MATCH(CONCATENATE(AF$4,$A14),'Výsledková listina'!$F:$F,0)),"",INDEX('Výsledková listina'!$C:$C,MATCH(CONCATENATE(AF$4,$A14),'Výsledková listina'!$F:$F,0),1))</f>
        <v>Matěj Kos</v>
      </c>
      <c r="AG14" s="57">
        <f>IF(ISNA(MATCH(CONCATENATE(AF$4,$A14),'Výsledková listina'!$F:$F,0)),"",INDEX('Výsledková listina'!$H:$H,MATCH(CONCATENATE(AF$4,$A14),'Výsledková listina'!$F:$F,0),1))</f>
      </c>
      <c r="AH14" s="4">
        <v>1060</v>
      </c>
      <c r="AI14" s="55">
        <f t="shared" si="5"/>
        <v>6</v>
      </c>
      <c r="AJ14" s="79"/>
      <c r="AK14" s="17" t="str">
        <f>IF(ISNA(MATCH(CONCATENATE(AK$4,$A14),'Výsledková listina'!$F:$F,0)),"",INDEX('Výsledková listina'!$C:$C,MATCH(CONCATENATE(AK$4,$A14),'Výsledková listina'!$F:$F,0),1))</f>
        <v>Bohuslav Dušánek</v>
      </c>
      <c r="AL14" s="57">
        <f>IF(ISNA(MATCH(CONCATENATE(AK$4,$A14),'Výsledková listina'!$F:$F,0)),"",INDEX('Výsledková listina'!$H:$H,MATCH(CONCATENATE(AK$4,$A14),'Výsledková listina'!$F:$F,0),1))</f>
      </c>
      <c r="AM14" s="4">
        <v>4040</v>
      </c>
      <c r="AN14" s="55">
        <f t="shared" si="6"/>
        <v>2</v>
      </c>
      <c r="AO14" s="79"/>
      <c r="AP14" s="17">
        <f>IF(ISNA(MATCH(CONCATENATE(AP$4,$A14),'Výsledková listina'!$F:$F,0)),"",INDEX('Výsledková listina'!$C:$C,MATCH(CONCATENATE(AP$4,$A14),'Výsledková listina'!$F:$F,0),1))</f>
      </c>
      <c r="AQ14" s="57">
        <f>IF(ISNA(MATCH(CONCATENATE(AP$4,$A14),'Výsledková listina'!$F:$F,0)),"",INDEX('Výsledková listina'!$H:$H,MATCH(CONCATENATE(AP$4,$A14),'Výsledková listina'!$F:$F,0),1))</f>
      </c>
      <c r="AR14" s="4"/>
      <c r="AS14" s="55">
        <f t="shared" si="7"/>
      </c>
      <c r="AT14" s="79"/>
      <c r="AU14" s="17">
        <f>IF(ISNA(MATCH(CONCATENATE(AU$4,$A14),'Výsledková listina'!$F:$F,0)),"",INDEX('Výsledková listina'!$C:$C,MATCH(CONCATENATE(AU$4,$A14),'Výsledková listina'!$F:$F,0),1))</f>
      </c>
      <c r="AV14" s="57">
        <f>IF(ISNA(MATCH(CONCATENATE(AU$4,$A14),'Výsledková listina'!$F:$F,0)),"",INDEX('Výsledková listina'!$H:$H,MATCH(CONCATENATE(AU$4,$A14),'Výsledková listina'!$F:$F,0),1))</f>
      </c>
      <c r="AW14" s="4"/>
      <c r="AX14" s="55">
        <f t="shared" si="8"/>
      </c>
      <c r="AY14" s="79"/>
      <c r="AZ14" s="17">
        <f>IF(ISNA(MATCH(CONCATENATE(AZ$4,$A14),'Výsledková listina'!$F:$F,0)),"",INDEX('Výsledková listina'!$C:$C,MATCH(CONCATENATE(AZ$4,$A14),'Výsledková listina'!$F:$F,0),1))</f>
      </c>
      <c r="BA14" s="57">
        <f>IF(ISNA(MATCH(CONCATENATE(AZ$4,$A14),'Výsledková listina'!$F:$F,0)),"",INDEX('Výsledková listina'!$H:$H,MATCH(CONCATENATE(AZ$4,$A14),'Výsledková listina'!$F:$F,0),1))</f>
      </c>
      <c r="BB14" s="4"/>
      <c r="BC14" s="55">
        <f t="shared" si="9"/>
      </c>
      <c r="BD14" s="79"/>
      <c r="BE14" s="17">
        <f>IF(ISNA(MATCH(CONCATENATE(BE$4,$A14),'Výsledková listina'!$F:$F,0)),"",INDEX('Výsledková listina'!$C:$C,MATCH(CONCATENATE(BE$4,$A14),'Výsledková listina'!$F:$F,0),1))</f>
      </c>
      <c r="BF14" s="57">
        <f>IF(ISNA(MATCH(CONCATENATE(BE$4,$A14),'Výsledková listina'!$F:$F,0)),"",INDEX('Výsledková listina'!$H:$H,MATCH(CONCATENATE(BE$4,$A14),'Výsledková listina'!$F:$F,0),1))</f>
      </c>
      <c r="BG14" s="4"/>
      <c r="BH14" s="55">
        <f t="shared" si="10"/>
      </c>
      <c r="BI14" s="79"/>
      <c r="BJ14" s="17">
        <f>IF(ISNA(MATCH(CONCATENATE(BJ$4,$A14),'Výsledková listina'!$F:$F,0)),"",INDEX('Výsledková listina'!$C:$C,MATCH(CONCATENATE(BJ$4,$A14),'Výsledková listina'!$F:$F,0),1))</f>
      </c>
      <c r="BK14" s="57">
        <f>IF(ISNA(MATCH(CONCATENATE(BJ$4,$A14),'Výsledková listina'!$F:$F,0)),"",INDEX('Výsledková listina'!$H:$H,MATCH(CONCATENATE(BJ$4,$A14),'Výsledková listina'!$F:$F,0),1))</f>
      </c>
      <c r="BL14" s="4"/>
      <c r="BM14" s="55">
        <f t="shared" si="11"/>
      </c>
      <c r="BN14" s="79"/>
      <c r="BO14" s="17">
        <f>IF(ISNA(MATCH(CONCATENATE(BO$4,$A14),'Výsledková listina'!$F:$F,0)),"",INDEX('Výsledková listina'!$C:$C,MATCH(CONCATENATE(BO$4,$A14),'Výsledková listina'!$F:$F,0),1))</f>
      </c>
      <c r="BP14" s="57">
        <f>IF(ISNA(MATCH(CONCATENATE(BO$4,$A14),'Výsledková listina'!$F:$F,0)),"",INDEX('Výsledková listina'!$H:$H,MATCH(CONCATENATE(BO$4,$A14),'Výsledková listina'!$F:$F,0),1))</f>
      </c>
      <c r="BQ14" s="4"/>
      <c r="BR14" s="55">
        <f t="shared" si="12"/>
      </c>
      <c r="BS14" s="79"/>
      <c r="BT14" s="17">
        <f>IF(ISNA(MATCH(CONCATENATE(BT$4,$A14),'Výsledková listina'!$F:$F,0)),"",INDEX('Výsledková listina'!$C:$C,MATCH(CONCATENATE(BT$4,$A14),'Výsledková listina'!$F:$F,0),1))</f>
      </c>
      <c r="BU14" s="57">
        <f>IF(ISNA(MATCH(CONCATENATE(BT$4,$A14),'Výsledková listina'!$F:$F,0)),"",INDEX('Výsledková listina'!$H:$H,MATCH(CONCATENATE(BT$4,$A14),'Výsledková listina'!$F:$F,0),1))</f>
      </c>
      <c r="BV14" s="4"/>
      <c r="BW14" s="55">
        <f t="shared" si="13"/>
      </c>
      <c r="BX14" s="79"/>
    </row>
    <row r="15" spans="1:76" s="10" customFormat="1" ht="34.5" customHeight="1">
      <c r="A15" s="5">
        <v>10</v>
      </c>
      <c r="B15" s="17" t="str">
        <f>IF(ISNA(MATCH(CONCATENATE(B$4,$A15),'Výsledková listina'!$F:$F,0)),"",INDEX('Výsledková listina'!$C:$C,MATCH(CONCATENATE(B$4,$A15),'Výsledková listina'!$F:$F,0),1))</f>
        <v>Petr Skála</v>
      </c>
      <c r="C15" s="57">
        <f>IF(ISNA(MATCH(CONCATENATE(B$4,$A15),'Výsledková listina'!$F:$F,0)),"",INDEX('Výsledková listina'!$H:$H,MATCH(CONCATENATE(B$4,$A15),'Výsledková listina'!$F:$F,0),1))</f>
      </c>
      <c r="D15" s="4">
        <v>2200</v>
      </c>
      <c r="E15" s="55">
        <f t="shared" si="14"/>
        <v>8</v>
      </c>
      <c r="F15" s="79"/>
      <c r="G15" s="17" t="str">
        <f>IF(ISNA(MATCH(CONCATENATE(G$4,$A15),'Výsledková listina'!$F:$F,0)),"",INDEX('Výsledková listina'!$C:$C,MATCH(CONCATENATE(G$4,$A15),'Výsledková listina'!$F:$F,0),1))</f>
        <v>Viktor Střibrzký</v>
      </c>
      <c r="H15" s="57">
        <f>IF(ISNA(MATCH(CONCATENATE(G$4,$A15),'Výsledková listina'!$F:$F,0)),"",INDEX('Výsledková listina'!$H:$H,MATCH(CONCATENATE(G$4,$A15),'Výsledková listina'!$F:$F,0),1))</f>
      </c>
      <c r="I15" s="4">
        <v>3400</v>
      </c>
      <c r="J15" s="55">
        <f t="shared" si="0"/>
        <v>5</v>
      </c>
      <c r="K15" s="79"/>
      <c r="L15" s="17" t="str">
        <f>IF(ISNA(MATCH(CONCATENATE(L$4,$A15),'Výsledková listina'!$F:$F,0)),"",INDEX('Výsledková listina'!$C:$C,MATCH(CONCATENATE(L$4,$A15),'Výsledková listina'!$F:$F,0),1))</f>
        <v>Martin Janečka</v>
      </c>
      <c r="M15" s="57">
        <f>IF(ISNA(MATCH(CONCATENATE(L$4,$A15),'Výsledková listina'!$F:$F,0)),"",INDEX('Výsledková listina'!$H:$H,MATCH(CONCATENATE(L$4,$A15),'Výsledková listina'!$F:$F,0),1))</f>
      </c>
      <c r="N15" s="4">
        <v>2680</v>
      </c>
      <c r="O15" s="55">
        <f t="shared" si="1"/>
        <v>4</v>
      </c>
      <c r="P15" s="79"/>
      <c r="Q15" s="17" t="str">
        <f>IF(ISNA(MATCH(CONCATENATE(Q$4,$A15),'Výsledková listina'!$F:$F,0)),"",INDEX('Výsledková listina'!$C:$C,MATCH(CONCATENATE(Q$4,$A15),'Výsledková listina'!$F:$F,0),1))</f>
        <v>Jan Douša</v>
      </c>
      <c r="R15" s="57">
        <f>IF(ISNA(MATCH(CONCATENATE(Q$4,$A15),'Výsledková listina'!$F:$F,0)),"",INDEX('Výsledková listina'!$H:$H,MATCH(CONCATENATE(Q$4,$A15),'Výsledková listina'!$F:$F,0),1))</f>
      </c>
      <c r="S15" s="4">
        <v>880</v>
      </c>
      <c r="T15" s="55">
        <f t="shared" si="2"/>
        <v>7</v>
      </c>
      <c r="U15" s="79"/>
      <c r="V15" s="17" t="str">
        <f>IF(ISNA(MATCH(CONCATENATE(V$4,$A15),'Výsledková listina'!$F:$F,0)),"",INDEX('Výsledková listina'!$C:$C,MATCH(CONCATENATE(V$4,$A15),'Výsledková listina'!$F:$F,0),1))</f>
        <v>Radek Maruška</v>
      </c>
      <c r="W15" s="57">
        <f>IF(ISNA(MATCH(CONCATENATE(V$4,$A15),'Výsledková listina'!$F:$F,0)),"",INDEX('Výsledková listina'!$H:$H,MATCH(CONCATENATE(V$4,$A15),'Výsledková listina'!$F:$F,0),1))</f>
      </c>
      <c r="X15" s="4">
        <v>1520</v>
      </c>
      <c r="Y15" s="55">
        <f t="shared" si="3"/>
        <v>6</v>
      </c>
      <c r="Z15" s="79"/>
      <c r="AA15" s="17" t="str">
        <f>IF(ISNA(MATCH(CONCATENATE(AA$4,$A15),'Výsledková listina'!$F:$F,0)),"",INDEX('Výsledková listina'!$C:$C,MATCH(CONCATENATE(AA$4,$A15),'Výsledková listina'!$F:$F,0),1))</f>
        <v>Viktor Pavelka</v>
      </c>
      <c r="AB15" s="57">
        <f>IF(ISNA(MATCH(CONCATENATE(AA$4,$A15),'Výsledková listina'!$F:$F,0)),"",INDEX('Výsledková listina'!$H:$H,MATCH(CONCATENATE(AA$4,$A15),'Výsledková listina'!$F:$F,0),1))</f>
      </c>
      <c r="AC15" s="4">
        <v>400</v>
      </c>
      <c r="AD15" s="55">
        <f t="shared" si="4"/>
        <v>8</v>
      </c>
      <c r="AE15" s="79"/>
      <c r="AF15" s="17" t="str">
        <f>IF(ISNA(MATCH(CONCATENATE(AF$4,$A15),'Výsledková listina'!$F:$F,0)),"",INDEX('Výsledková listina'!$C:$C,MATCH(CONCATENATE(AF$4,$A15),'Výsledková listina'!$F:$F,0),1))</f>
        <v>Zdeněk MalyPetr </v>
      </c>
      <c r="AG15" s="57">
        <f>IF(ISNA(MATCH(CONCATENATE(AF$4,$A15),'Výsledková listina'!$F:$F,0)),"",INDEX('Výsledková listina'!$H:$H,MATCH(CONCATENATE(AF$4,$A15),'Výsledková listina'!$F:$F,0),1))</f>
      </c>
      <c r="AH15" s="4">
        <v>860</v>
      </c>
      <c r="AI15" s="55">
        <f t="shared" si="5"/>
        <v>7</v>
      </c>
      <c r="AJ15" s="79"/>
      <c r="AK15" s="17" t="str">
        <f>IF(ISNA(MATCH(CONCATENATE(AK$4,$A15),'Výsledková listina'!$F:$F,0)),"",INDEX('Výsledková listina'!$C:$C,MATCH(CONCATENATE(AK$4,$A15),'Výsledková listina'!$F:$F,0),1))</f>
        <v>Jiří Voráč</v>
      </c>
      <c r="AL15" s="57">
        <f>IF(ISNA(MATCH(CONCATENATE(AK$4,$A15),'Výsledková listina'!$F:$F,0)),"",INDEX('Výsledková listina'!$H:$H,MATCH(CONCATENATE(AK$4,$A15),'Výsledková listina'!$F:$F,0),1))</f>
      </c>
      <c r="AM15" s="4">
        <v>960</v>
      </c>
      <c r="AN15" s="55">
        <f t="shared" si="6"/>
        <v>7.5</v>
      </c>
      <c r="AO15" s="79"/>
      <c r="AP15" s="17">
        <f>IF(ISNA(MATCH(CONCATENATE(AP$4,$A15),'Výsledková listina'!$F:$F,0)),"",INDEX('Výsledková listina'!$C:$C,MATCH(CONCATENATE(AP$4,$A15),'Výsledková listina'!$F:$F,0),1))</f>
      </c>
      <c r="AQ15" s="57">
        <f>IF(ISNA(MATCH(CONCATENATE(AP$4,$A15),'Výsledková listina'!$F:$F,0)),"",INDEX('Výsledková listina'!$H:$H,MATCH(CONCATENATE(AP$4,$A15),'Výsledková listina'!$F:$F,0),1))</f>
      </c>
      <c r="AR15" s="4"/>
      <c r="AS15" s="55">
        <f t="shared" si="7"/>
      </c>
      <c r="AT15" s="79"/>
      <c r="AU15" s="17">
        <f>IF(ISNA(MATCH(CONCATENATE(AU$4,$A15),'Výsledková listina'!$F:$F,0)),"",INDEX('Výsledková listina'!$C:$C,MATCH(CONCATENATE(AU$4,$A15),'Výsledková listina'!$F:$F,0),1))</f>
      </c>
      <c r="AV15" s="57">
        <f>IF(ISNA(MATCH(CONCATENATE(AU$4,$A15),'Výsledková listina'!$F:$F,0)),"",INDEX('Výsledková listina'!$H:$H,MATCH(CONCATENATE(AU$4,$A15),'Výsledková listina'!$F:$F,0),1))</f>
      </c>
      <c r="AW15" s="4"/>
      <c r="AX15" s="55">
        <f t="shared" si="8"/>
      </c>
      <c r="AY15" s="79"/>
      <c r="AZ15" s="17">
        <f>IF(ISNA(MATCH(CONCATENATE(AZ$4,$A15),'Výsledková listina'!$F:$F,0)),"",INDEX('Výsledková listina'!$C:$C,MATCH(CONCATENATE(AZ$4,$A15),'Výsledková listina'!$F:$F,0),1))</f>
      </c>
      <c r="BA15" s="57">
        <f>IF(ISNA(MATCH(CONCATENATE(AZ$4,$A15),'Výsledková listina'!$F:$F,0)),"",INDEX('Výsledková listina'!$H:$H,MATCH(CONCATENATE(AZ$4,$A15),'Výsledková listina'!$F:$F,0),1))</f>
      </c>
      <c r="BB15" s="4"/>
      <c r="BC15" s="55">
        <f t="shared" si="9"/>
      </c>
      <c r="BD15" s="79"/>
      <c r="BE15" s="17">
        <f>IF(ISNA(MATCH(CONCATENATE(BE$4,$A15),'Výsledková listina'!$F:$F,0)),"",INDEX('Výsledková listina'!$C:$C,MATCH(CONCATENATE(BE$4,$A15),'Výsledková listina'!$F:$F,0),1))</f>
      </c>
      <c r="BF15" s="57">
        <f>IF(ISNA(MATCH(CONCATENATE(BE$4,$A15),'Výsledková listina'!$F:$F,0)),"",INDEX('Výsledková listina'!$H:$H,MATCH(CONCATENATE(BE$4,$A15),'Výsledková listina'!$F:$F,0),1))</f>
      </c>
      <c r="BG15" s="4"/>
      <c r="BH15" s="55">
        <f t="shared" si="10"/>
      </c>
      <c r="BI15" s="79"/>
      <c r="BJ15" s="17">
        <f>IF(ISNA(MATCH(CONCATENATE(BJ$4,$A15),'Výsledková listina'!$F:$F,0)),"",INDEX('Výsledková listina'!$C:$C,MATCH(CONCATENATE(BJ$4,$A15),'Výsledková listina'!$F:$F,0),1))</f>
      </c>
      <c r="BK15" s="57">
        <f>IF(ISNA(MATCH(CONCATENATE(BJ$4,$A15),'Výsledková listina'!$F:$F,0)),"",INDEX('Výsledková listina'!$H:$H,MATCH(CONCATENATE(BJ$4,$A15),'Výsledková listina'!$F:$F,0),1))</f>
      </c>
      <c r="BL15" s="4"/>
      <c r="BM15" s="55">
        <f t="shared" si="11"/>
      </c>
      <c r="BN15" s="79"/>
      <c r="BO15" s="17">
        <f>IF(ISNA(MATCH(CONCATENATE(BO$4,$A15),'Výsledková listina'!$F:$F,0)),"",INDEX('Výsledková listina'!$C:$C,MATCH(CONCATENATE(BO$4,$A15),'Výsledková listina'!$F:$F,0),1))</f>
      </c>
      <c r="BP15" s="57">
        <f>IF(ISNA(MATCH(CONCATENATE(BO$4,$A15),'Výsledková listina'!$F:$F,0)),"",INDEX('Výsledková listina'!$H:$H,MATCH(CONCATENATE(BO$4,$A15),'Výsledková listina'!$F:$F,0),1))</f>
      </c>
      <c r="BQ15" s="4"/>
      <c r="BR15" s="55">
        <f t="shared" si="12"/>
      </c>
      <c r="BS15" s="79"/>
      <c r="BT15" s="17">
        <f>IF(ISNA(MATCH(CONCATENATE(BT$4,$A15),'Výsledková listina'!$F:$F,0)),"",INDEX('Výsledková listina'!$C:$C,MATCH(CONCATENATE(BT$4,$A15),'Výsledková listina'!$F:$F,0),1))</f>
      </c>
      <c r="BU15" s="57">
        <f>IF(ISNA(MATCH(CONCATENATE(BT$4,$A15),'Výsledková listina'!$F:$F,0)),"",INDEX('Výsledková listina'!$H:$H,MATCH(CONCATENATE(BT$4,$A15),'Výsledková listina'!$F:$F,0),1))</f>
      </c>
      <c r="BV15" s="4"/>
      <c r="BW15" s="55">
        <f t="shared" si="13"/>
      </c>
      <c r="BX15" s="79"/>
    </row>
    <row r="16" spans="1:76" s="10" customFormat="1" ht="34.5" customHeight="1">
      <c r="A16" s="5">
        <v>11</v>
      </c>
      <c r="B16" s="17" t="str">
        <f>IF(ISNA(MATCH(CONCATENATE(B$4,$A16),'Výsledková listina'!$F:$F,0)),"",INDEX('Výsledková listina'!$C:$C,MATCH(CONCATENATE(B$4,$A16),'Výsledková listina'!$F:$F,0),1))</f>
        <v>Vladimír Šimek</v>
      </c>
      <c r="C16" s="57">
        <f>IF(ISNA(MATCH(CONCATENATE(B$4,$A16),'Výsledková listina'!$F:$F,0)),"",INDEX('Výsledková listina'!$H:$H,MATCH(CONCATENATE(B$4,$A16),'Výsledková listina'!$F:$F,0),1))</f>
      </c>
      <c r="D16" s="4">
        <v>1840</v>
      </c>
      <c r="E16" s="55">
        <f t="shared" si="14"/>
        <v>10</v>
      </c>
      <c r="F16" s="79"/>
      <c r="G16" s="17" t="str">
        <f>IF(ISNA(MATCH(CONCATENATE(G$4,$A16),'Výsledková listina'!$F:$F,0)),"",INDEX('Výsledková listina'!$C:$C,MATCH(CONCATENATE(G$4,$A16),'Výsledková listina'!$F:$F,0),1))</f>
        <v>Václav Hrubeš</v>
      </c>
      <c r="H16" s="57">
        <f>IF(ISNA(MATCH(CONCATENATE(G$4,$A16),'Výsledková listina'!$F:$F,0)),"",INDEX('Výsledková listina'!$H:$H,MATCH(CONCATENATE(G$4,$A16),'Výsledková listina'!$F:$F,0),1))</f>
      </c>
      <c r="I16" s="4">
        <v>3260</v>
      </c>
      <c r="J16" s="55">
        <f t="shared" si="0"/>
        <v>6</v>
      </c>
      <c r="K16" s="79"/>
      <c r="L16" s="17" t="str">
        <f>IF(ISNA(MATCH(CONCATENATE(L$4,$A16),'Výsledková listina'!$F:$F,0)),"",INDEX('Výsledková listina'!$C:$C,MATCH(CONCATENATE(L$4,$A16),'Výsledková listina'!$F:$F,0),1))</f>
        <v>Ladislav Bradna</v>
      </c>
      <c r="M16" s="57">
        <f>IF(ISNA(MATCH(CONCATENATE(L$4,$A16),'Výsledková listina'!$F:$F,0)),"",INDEX('Výsledková listina'!$H:$H,MATCH(CONCATENATE(L$4,$A16),'Výsledková listina'!$F:$F,0),1))</f>
      </c>
      <c r="N16" s="4">
        <v>2820</v>
      </c>
      <c r="O16" s="55">
        <f t="shared" si="1"/>
        <v>3</v>
      </c>
      <c r="P16" s="79"/>
      <c r="Q16" s="17" t="str">
        <f>IF(ISNA(MATCH(CONCATENATE(Q$4,$A16),'Výsledková listina'!$F:$F,0)),"",INDEX('Výsledková listina'!$C:$C,MATCH(CONCATENATE(Q$4,$A16),'Výsledková listina'!$F:$F,0),1))</f>
        <v>Josef Davídek</v>
      </c>
      <c r="R16" s="57">
        <f>IF(ISNA(MATCH(CONCATENATE(Q$4,$A16),'Výsledková listina'!$F:$F,0)),"",INDEX('Výsledková listina'!$H:$H,MATCH(CONCATENATE(Q$4,$A16),'Výsledková listina'!$F:$F,0),1))</f>
      </c>
      <c r="S16" s="4">
        <v>240</v>
      </c>
      <c r="T16" s="55">
        <f t="shared" si="2"/>
        <v>10</v>
      </c>
      <c r="U16" s="79"/>
      <c r="V16" s="17" t="str">
        <f>IF(ISNA(MATCH(CONCATENATE(V$4,$A16),'Výsledková listina'!$F:$F,0)),"",INDEX('Výsledková listina'!$C:$C,MATCH(CONCATENATE(V$4,$A16),'Výsledková listina'!$F:$F,0),1))</f>
        <v>Daniel Šplíchal</v>
      </c>
      <c r="W16" s="57">
        <f>IF(ISNA(MATCH(CONCATENATE(V$4,$A16),'Výsledková listina'!$F:$F,0)),"",INDEX('Výsledková listina'!$H:$H,MATCH(CONCATENATE(V$4,$A16),'Výsledková listina'!$F:$F,0),1))</f>
      </c>
      <c r="X16" s="4">
        <v>900</v>
      </c>
      <c r="Y16" s="55">
        <f t="shared" si="3"/>
        <v>10</v>
      </c>
      <c r="Z16" s="79"/>
      <c r="AA16" s="17" t="str">
        <f>IF(ISNA(MATCH(CONCATENATE(AA$4,$A16),'Výsledková listina'!$F:$F,0)),"",INDEX('Výsledková listina'!$C:$C,MATCH(CONCATENATE(AA$4,$A16),'Výsledková listina'!$F:$F,0),1))</f>
        <v>Petr Ambrož</v>
      </c>
      <c r="AB16" s="57">
        <f>IF(ISNA(MATCH(CONCATENATE(AA$4,$A16),'Výsledková listina'!$F:$F,0)),"",INDEX('Výsledková listina'!$H:$H,MATCH(CONCATENATE(AA$4,$A16),'Výsledková listina'!$F:$F,0),1))</f>
      </c>
      <c r="AC16" s="4">
        <v>0</v>
      </c>
      <c r="AD16" s="55">
        <f t="shared" si="4"/>
        <v>12.5</v>
      </c>
      <c r="AE16" s="79"/>
      <c r="AF16" s="17" t="str">
        <f>IF(ISNA(MATCH(CONCATENATE(AF$4,$A16),'Výsledková listina'!$F:$F,0)),"",INDEX('Výsledková listina'!$C:$C,MATCH(CONCATENATE(AF$4,$A16),'Výsledková listina'!$F:$F,0),1))</f>
        <v>Michal Řehoř</v>
      </c>
      <c r="AG16" s="57">
        <f>IF(ISNA(MATCH(CONCATENATE(AF$4,$A16),'Výsledková listina'!$F:$F,0)),"",INDEX('Výsledková listina'!$H:$H,MATCH(CONCATENATE(AF$4,$A16),'Výsledková listina'!$F:$F,0),1))</f>
      </c>
      <c r="AH16" s="4">
        <v>1300</v>
      </c>
      <c r="AI16" s="55">
        <f t="shared" si="5"/>
        <v>5</v>
      </c>
      <c r="AJ16" s="79"/>
      <c r="AK16" s="17" t="str">
        <f>IF(ISNA(MATCH(CONCATENATE(AK$4,$A16),'Výsledková listina'!$F:$F,0)),"",INDEX('Výsledková listina'!$C:$C,MATCH(CONCATENATE(AK$4,$A16),'Výsledková listina'!$F:$F,0),1))</f>
        <v>Jan Novák</v>
      </c>
      <c r="AL16" s="57">
        <f>IF(ISNA(MATCH(CONCATENATE(AK$4,$A16),'Výsledková listina'!$F:$F,0)),"",INDEX('Výsledková listina'!$H:$H,MATCH(CONCATENATE(AK$4,$A16),'Výsledková listina'!$F:$F,0),1))</f>
      </c>
      <c r="AM16" s="4">
        <v>2460</v>
      </c>
      <c r="AN16" s="55">
        <f t="shared" si="6"/>
        <v>3</v>
      </c>
      <c r="AO16" s="79"/>
      <c r="AP16" s="17">
        <f>IF(ISNA(MATCH(CONCATENATE(AP$4,$A16),'Výsledková listina'!$F:$F,0)),"",INDEX('Výsledková listina'!$C:$C,MATCH(CONCATENATE(AP$4,$A16),'Výsledková listina'!$F:$F,0),1))</f>
      </c>
      <c r="AQ16" s="57">
        <f>IF(ISNA(MATCH(CONCATENATE(AP$4,$A16),'Výsledková listina'!$F:$F,0)),"",INDEX('Výsledková listina'!$H:$H,MATCH(CONCATENATE(AP$4,$A16),'Výsledková listina'!$F:$F,0),1))</f>
      </c>
      <c r="AR16" s="4"/>
      <c r="AS16" s="55">
        <f t="shared" si="7"/>
      </c>
      <c r="AT16" s="79"/>
      <c r="AU16" s="17">
        <f>IF(ISNA(MATCH(CONCATENATE(AU$4,$A16),'Výsledková listina'!$F:$F,0)),"",INDEX('Výsledková listina'!$C:$C,MATCH(CONCATENATE(AU$4,$A16),'Výsledková listina'!$F:$F,0),1))</f>
      </c>
      <c r="AV16" s="57">
        <f>IF(ISNA(MATCH(CONCATENATE(AU$4,$A16),'Výsledková listina'!$F:$F,0)),"",INDEX('Výsledková listina'!$H:$H,MATCH(CONCATENATE(AU$4,$A16),'Výsledková listina'!$F:$F,0),1))</f>
      </c>
      <c r="AW16" s="4"/>
      <c r="AX16" s="55">
        <f t="shared" si="8"/>
      </c>
      <c r="AY16" s="79"/>
      <c r="AZ16" s="17">
        <f>IF(ISNA(MATCH(CONCATENATE(AZ$4,$A16),'Výsledková listina'!$F:$F,0)),"",INDEX('Výsledková listina'!$C:$C,MATCH(CONCATENATE(AZ$4,$A16),'Výsledková listina'!$F:$F,0),1))</f>
      </c>
      <c r="BA16" s="57">
        <f>IF(ISNA(MATCH(CONCATENATE(AZ$4,$A16),'Výsledková listina'!$F:$F,0)),"",INDEX('Výsledková listina'!$H:$H,MATCH(CONCATENATE(AZ$4,$A16),'Výsledková listina'!$F:$F,0),1))</f>
      </c>
      <c r="BB16" s="4"/>
      <c r="BC16" s="55">
        <f t="shared" si="9"/>
      </c>
      <c r="BD16" s="79"/>
      <c r="BE16" s="17">
        <f>IF(ISNA(MATCH(CONCATENATE(BE$4,$A16),'Výsledková listina'!$F:$F,0)),"",INDEX('Výsledková listina'!$C:$C,MATCH(CONCATENATE(BE$4,$A16),'Výsledková listina'!$F:$F,0),1))</f>
      </c>
      <c r="BF16" s="57">
        <f>IF(ISNA(MATCH(CONCATENATE(BE$4,$A16),'Výsledková listina'!$F:$F,0)),"",INDEX('Výsledková listina'!$H:$H,MATCH(CONCATENATE(BE$4,$A16),'Výsledková listina'!$F:$F,0),1))</f>
      </c>
      <c r="BG16" s="4"/>
      <c r="BH16" s="55">
        <f t="shared" si="10"/>
      </c>
      <c r="BI16" s="79"/>
      <c r="BJ16" s="17">
        <f>IF(ISNA(MATCH(CONCATENATE(BJ$4,$A16),'Výsledková listina'!$F:$F,0)),"",INDEX('Výsledková listina'!$C:$C,MATCH(CONCATENATE(BJ$4,$A16),'Výsledková listina'!$F:$F,0),1))</f>
      </c>
      <c r="BK16" s="57">
        <f>IF(ISNA(MATCH(CONCATENATE(BJ$4,$A16),'Výsledková listina'!$F:$F,0)),"",INDEX('Výsledková listina'!$H:$H,MATCH(CONCATENATE(BJ$4,$A16),'Výsledková listina'!$F:$F,0),1))</f>
      </c>
      <c r="BL16" s="4"/>
      <c r="BM16" s="55">
        <f t="shared" si="11"/>
      </c>
      <c r="BN16" s="79"/>
      <c r="BO16" s="17">
        <f>IF(ISNA(MATCH(CONCATENATE(BO$4,$A16),'Výsledková listina'!$F:$F,0)),"",INDEX('Výsledková listina'!$C:$C,MATCH(CONCATENATE(BO$4,$A16),'Výsledková listina'!$F:$F,0),1))</f>
      </c>
      <c r="BP16" s="57">
        <f>IF(ISNA(MATCH(CONCATENATE(BO$4,$A16),'Výsledková listina'!$F:$F,0)),"",INDEX('Výsledková listina'!$H:$H,MATCH(CONCATENATE(BO$4,$A16),'Výsledková listina'!$F:$F,0),1))</f>
      </c>
      <c r="BQ16" s="4"/>
      <c r="BR16" s="55">
        <f t="shared" si="12"/>
      </c>
      <c r="BS16" s="79"/>
      <c r="BT16" s="17">
        <f>IF(ISNA(MATCH(CONCATENATE(BT$4,$A16),'Výsledková listina'!$F:$F,0)),"",INDEX('Výsledková listina'!$C:$C,MATCH(CONCATENATE(BT$4,$A16),'Výsledková listina'!$F:$F,0),1))</f>
      </c>
      <c r="BU16" s="57">
        <f>IF(ISNA(MATCH(CONCATENATE(BT$4,$A16),'Výsledková listina'!$F:$F,0)),"",INDEX('Výsledková listina'!$H:$H,MATCH(CONCATENATE(BT$4,$A16),'Výsledková listina'!$F:$F,0),1))</f>
      </c>
      <c r="BV16" s="4"/>
      <c r="BW16" s="55">
        <f t="shared" si="13"/>
      </c>
      <c r="BX16" s="79"/>
    </row>
    <row r="17" spans="1:76" s="10" customFormat="1" ht="34.5" customHeight="1">
      <c r="A17" s="5">
        <v>12</v>
      </c>
      <c r="B17" s="17" t="str">
        <f>IF(ISNA(MATCH(CONCATENATE(B$4,$A17),'Výsledková listina'!$F:$F,0)),"",INDEX('Výsledková listina'!$C:$C,MATCH(CONCATENATE(B$4,$A17),'Výsledková listina'!$F:$F,0),1))</f>
        <v>Mirek Pop</v>
      </c>
      <c r="C17" s="57">
        <f>IF(ISNA(MATCH(CONCATENATE(B$4,$A17),'Výsledková listina'!$F:$F,0)),"",INDEX('Výsledková listina'!$H:$H,MATCH(CONCATENATE(B$4,$A17),'Výsledková listina'!$F:$F,0),1))</f>
      </c>
      <c r="D17" s="4">
        <v>1660</v>
      </c>
      <c r="E17" s="55">
        <f t="shared" si="14"/>
        <v>11</v>
      </c>
      <c r="F17" s="79"/>
      <c r="G17" s="17" t="str">
        <f>IF(ISNA(MATCH(CONCATENATE(G$4,$A17),'Výsledková listina'!$F:$F,0)),"",INDEX('Výsledková listina'!$C:$C,MATCH(CONCATENATE(G$4,$A17),'Výsledková listina'!$F:$F,0),1))</f>
        <v>Josef Konopásek </v>
      </c>
      <c r="H17" s="57">
        <f>IF(ISNA(MATCH(CONCATENATE(G$4,$A17),'Výsledková listina'!$F:$F,0)),"",INDEX('Výsledková listina'!$H:$H,MATCH(CONCATENATE(G$4,$A17),'Výsledková listina'!$F:$F,0),1))</f>
      </c>
      <c r="I17" s="4">
        <v>7260</v>
      </c>
      <c r="J17" s="55">
        <f t="shared" si="0"/>
        <v>1</v>
      </c>
      <c r="K17" s="79"/>
      <c r="L17" s="17" t="str">
        <f>IF(ISNA(MATCH(CONCATENATE(L$4,$A17),'Výsledková listina'!$F:$F,0)),"",INDEX('Výsledková listina'!$C:$C,MATCH(CONCATENATE(L$4,$A17),'Výsledková listina'!$F:$F,0),1))</f>
        <v>Milan Juřík</v>
      </c>
      <c r="M17" s="57">
        <f>IF(ISNA(MATCH(CONCATENATE(L$4,$A17),'Výsledková listina'!$F:$F,0)),"",INDEX('Výsledková listina'!$H:$H,MATCH(CONCATENATE(L$4,$A17),'Výsledková listina'!$F:$F,0),1))</f>
      </c>
      <c r="N17" s="4">
        <v>2640</v>
      </c>
      <c r="O17" s="55">
        <f t="shared" si="1"/>
        <v>5</v>
      </c>
      <c r="P17" s="79"/>
      <c r="Q17" s="17" t="str">
        <f>IF(ISNA(MATCH(CONCATENATE(Q$4,$A17),'Výsledková listina'!$F:$F,0)),"",INDEX('Výsledková listina'!$C:$C,MATCH(CONCATENATE(Q$4,$A17),'Výsledková listina'!$F:$F,0),1))</f>
        <v>Jiří Pliml</v>
      </c>
      <c r="R17" s="57">
        <f>IF(ISNA(MATCH(CONCATENATE(Q$4,$A17),'Výsledková listina'!$F:$F,0)),"",INDEX('Výsledková listina'!$H:$H,MATCH(CONCATENATE(Q$4,$A17),'Výsledková listina'!$F:$F,0),1))</f>
      </c>
      <c r="S17" s="4">
        <v>660</v>
      </c>
      <c r="T17" s="55">
        <f t="shared" si="2"/>
        <v>8</v>
      </c>
      <c r="U17" s="79"/>
      <c r="V17" s="17" t="str">
        <f>IF(ISNA(MATCH(CONCATENATE(V$4,$A17),'Výsledková listina'!$F:$F,0)),"",INDEX('Výsledková listina'!$C:$C,MATCH(CONCATENATE(V$4,$A17),'Výsledková listina'!$F:$F,0),1))</f>
        <v>Boris Mihálik</v>
      </c>
      <c r="W17" s="57">
        <f>IF(ISNA(MATCH(CONCATENATE(V$4,$A17),'Výsledková listina'!$F:$F,0)),"",INDEX('Výsledková listina'!$H:$H,MATCH(CONCATENATE(V$4,$A17),'Výsledková listina'!$F:$F,0),1))</f>
      </c>
      <c r="X17" s="4">
        <v>1500</v>
      </c>
      <c r="Y17" s="55">
        <f t="shared" si="3"/>
        <v>7</v>
      </c>
      <c r="Z17" s="79"/>
      <c r="AA17" s="17" t="str">
        <f>IF(ISNA(MATCH(CONCATENATE(AA$4,$A17),'Výsledková listina'!$F:$F,0)),"",INDEX('Výsledková listina'!$C:$C,MATCH(CONCATENATE(AA$4,$A17),'Výsledková listina'!$F:$F,0),1))</f>
        <v>Pavel Sofron</v>
      </c>
      <c r="AB17" s="57">
        <f>IF(ISNA(MATCH(CONCATENATE(AA$4,$A17),'Výsledková listina'!$F:$F,0)),"",INDEX('Výsledková listina'!$H:$H,MATCH(CONCATENATE(AA$4,$A17),'Výsledková listina'!$F:$F,0),1))</f>
      </c>
      <c r="AC17" s="4">
        <v>1620</v>
      </c>
      <c r="AD17" s="55">
        <f t="shared" si="4"/>
        <v>4</v>
      </c>
      <c r="AE17" s="79"/>
      <c r="AF17" s="17" t="str">
        <f>IF(ISNA(MATCH(CONCATENATE(AF$4,$A17),'Výsledková listina'!$F:$F,0)),"",INDEX('Výsledková listina'!$C:$C,MATCH(CONCATENATE(AF$4,$A17),'Výsledková listina'!$F:$F,0),1))</f>
        <v>Václav Sochor</v>
      </c>
      <c r="AG17" s="57">
        <f>IF(ISNA(MATCH(CONCATENATE(AF$4,$A17),'Výsledková listina'!$F:$F,0)),"",INDEX('Výsledková listina'!$H:$H,MATCH(CONCATENATE(AF$4,$A17),'Výsledková listina'!$F:$F,0),1))</f>
      </c>
      <c r="AH17" s="4">
        <v>260</v>
      </c>
      <c r="AI17" s="55">
        <f t="shared" si="5"/>
        <v>12</v>
      </c>
      <c r="AJ17" s="79"/>
      <c r="AK17" s="17" t="str">
        <f>IF(ISNA(MATCH(CONCATENATE(AK$4,$A17),'Výsledková listina'!$F:$F,0)),"",INDEX('Výsledková listina'!$C:$C,MATCH(CONCATENATE(AK$4,$A17),'Výsledková listina'!$F:$F,0),1))</f>
        <v>Luboš Jedlička</v>
      </c>
      <c r="AL17" s="57">
        <f>IF(ISNA(MATCH(CONCATENATE(AK$4,$A17),'Výsledková listina'!$F:$F,0)),"",INDEX('Výsledková listina'!$H:$H,MATCH(CONCATENATE(AK$4,$A17),'Výsledková listina'!$F:$F,0),1))</f>
      </c>
      <c r="AM17" s="4">
        <v>2320</v>
      </c>
      <c r="AN17" s="55">
        <f t="shared" si="6"/>
        <v>4.5</v>
      </c>
      <c r="AO17" s="79"/>
      <c r="AP17" s="17">
        <f>IF(ISNA(MATCH(CONCATENATE(AP$4,$A17),'Výsledková listina'!$F:$F,0)),"",INDEX('Výsledková listina'!$C:$C,MATCH(CONCATENATE(AP$4,$A17),'Výsledková listina'!$F:$F,0),1))</f>
      </c>
      <c r="AQ17" s="57">
        <f>IF(ISNA(MATCH(CONCATENATE(AP$4,$A17),'Výsledková listina'!$F:$F,0)),"",INDEX('Výsledková listina'!$H:$H,MATCH(CONCATENATE(AP$4,$A17),'Výsledková listina'!$F:$F,0),1))</f>
      </c>
      <c r="AR17" s="4"/>
      <c r="AS17" s="55">
        <f t="shared" si="7"/>
      </c>
      <c r="AT17" s="79"/>
      <c r="AU17" s="17">
        <f>IF(ISNA(MATCH(CONCATENATE(AU$4,$A17),'Výsledková listina'!$F:$F,0)),"",INDEX('Výsledková listina'!$C:$C,MATCH(CONCATENATE(AU$4,$A17),'Výsledková listina'!$F:$F,0),1))</f>
      </c>
      <c r="AV17" s="57">
        <f>IF(ISNA(MATCH(CONCATENATE(AU$4,$A17),'Výsledková listina'!$F:$F,0)),"",INDEX('Výsledková listina'!$H:$H,MATCH(CONCATENATE(AU$4,$A17),'Výsledková listina'!$F:$F,0),1))</f>
      </c>
      <c r="AW17" s="4"/>
      <c r="AX17" s="55">
        <f t="shared" si="8"/>
      </c>
      <c r="AY17" s="79"/>
      <c r="AZ17" s="17">
        <f>IF(ISNA(MATCH(CONCATENATE(AZ$4,$A17),'Výsledková listina'!$F:$F,0)),"",INDEX('Výsledková listina'!$C:$C,MATCH(CONCATENATE(AZ$4,$A17),'Výsledková listina'!$F:$F,0),1))</f>
      </c>
      <c r="BA17" s="57">
        <f>IF(ISNA(MATCH(CONCATENATE(AZ$4,$A17),'Výsledková listina'!$F:$F,0)),"",INDEX('Výsledková listina'!$H:$H,MATCH(CONCATENATE(AZ$4,$A17),'Výsledková listina'!$F:$F,0),1))</f>
      </c>
      <c r="BB17" s="4"/>
      <c r="BC17" s="55">
        <f t="shared" si="9"/>
      </c>
      <c r="BD17" s="79"/>
      <c r="BE17" s="17">
        <f>IF(ISNA(MATCH(CONCATENATE(BE$4,$A17),'Výsledková listina'!$F:$F,0)),"",INDEX('Výsledková listina'!$C:$C,MATCH(CONCATENATE(BE$4,$A17),'Výsledková listina'!$F:$F,0),1))</f>
      </c>
      <c r="BF17" s="57">
        <f>IF(ISNA(MATCH(CONCATENATE(BE$4,$A17),'Výsledková listina'!$F:$F,0)),"",INDEX('Výsledková listina'!$H:$H,MATCH(CONCATENATE(BE$4,$A17),'Výsledková listina'!$F:$F,0),1))</f>
      </c>
      <c r="BG17" s="4"/>
      <c r="BH17" s="55">
        <f t="shared" si="10"/>
      </c>
      <c r="BI17" s="79"/>
      <c r="BJ17" s="17">
        <f>IF(ISNA(MATCH(CONCATENATE(BJ$4,$A17),'Výsledková listina'!$F:$F,0)),"",INDEX('Výsledková listina'!$C:$C,MATCH(CONCATENATE(BJ$4,$A17),'Výsledková listina'!$F:$F,0),1))</f>
      </c>
      <c r="BK17" s="57">
        <f>IF(ISNA(MATCH(CONCATENATE(BJ$4,$A17),'Výsledková listina'!$F:$F,0)),"",INDEX('Výsledková listina'!$H:$H,MATCH(CONCATENATE(BJ$4,$A17),'Výsledková listina'!$F:$F,0),1))</f>
      </c>
      <c r="BL17" s="4"/>
      <c r="BM17" s="55">
        <f t="shared" si="11"/>
      </c>
      <c r="BN17" s="79"/>
      <c r="BO17" s="17">
        <f>IF(ISNA(MATCH(CONCATENATE(BO$4,$A17),'Výsledková listina'!$F:$F,0)),"",INDEX('Výsledková listina'!$C:$C,MATCH(CONCATENATE(BO$4,$A17),'Výsledková listina'!$F:$F,0),1))</f>
      </c>
      <c r="BP17" s="57">
        <f>IF(ISNA(MATCH(CONCATENATE(BO$4,$A17),'Výsledková listina'!$F:$F,0)),"",INDEX('Výsledková listina'!$H:$H,MATCH(CONCATENATE(BO$4,$A17),'Výsledková listina'!$F:$F,0),1))</f>
      </c>
      <c r="BQ17" s="4"/>
      <c r="BR17" s="55">
        <f t="shared" si="12"/>
      </c>
      <c r="BS17" s="79"/>
      <c r="BT17" s="17">
        <f>IF(ISNA(MATCH(CONCATENATE(BT$4,$A17),'Výsledková listina'!$F:$F,0)),"",INDEX('Výsledková listina'!$C:$C,MATCH(CONCATENATE(BT$4,$A17),'Výsledková listina'!$F:$F,0),1))</f>
      </c>
      <c r="BU17" s="57">
        <f>IF(ISNA(MATCH(CONCATENATE(BT$4,$A17),'Výsledková listina'!$F:$F,0)),"",INDEX('Výsledková listina'!$H:$H,MATCH(CONCATENATE(BT$4,$A17),'Výsledková listina'!$F:$F,0),1))</f>
      </c>
      <c r="BV17" s="4"/>
      <c r="BW17" s="55">
        <f t="shared" si="13"/>
      </c>
      <c r="BX17" s="79"/>
    </row>
    <row r="18" spans="1:76" s="10" customFormat="1" ht="34.5" customHeight="1">
      <c r="A18" s="5">
        <v>13</v>
      </c>
      <c r="B18" s="17" t="str">
        <f>IF(ISNA(MATCH(CONCATENATE(B$4,$A18),'Výsledková listina'!$F:$F,0)),"",INDEX('Výsledková listina'!$C:$C,MATCH(CONCATENATE(B$4,$A18),'Výsledková listina'!$F:$F,0),1))</f>
        <v>Vojtěch Kafka</v>
      </c>
      <c r="C18" s="57">
        <f>IF(ISNA(MATCH(CONCATENATE(B$4,$A18),'Výsledková listina'!$F:$F,0)),"",INDEX('Výsledková listina'!$H:$H,MATCH(CONCATENATE(B$4,$A18),'Výsledková listina'!$F:$F,0),1))</f>
      </c>
      <c r="D18" s="4">
        <v>1220</v>
      </c>
      <c r="E18" s="55">
        <f t="shared" si="14"/>
        <v>13</v>
      </c>
      <c r="F18" s="79"/>
      <c r="G18" s="17" t="str">
        <f>IF(ISNA(MATCH(CONCATENATE(G$4,$A18),'Výsledková listina'!$F:$F,0)),"",INDEX('Výsledková listina'!$C:$C,MATCH(CONCATENATE(G$4,$A18),'Výsledková listina'!$F:$F,0),1))</f>
        <v>Loboš Kasl</v>
      </c>
      <c r="H18" s="57">
        <f>IF(ISNA(MATCH(CONCATENATE(G$4,$A18),'Výsledková listina'!$F:$F,0)),"",INDEX('Výsledková listina'!$H:$H,MATCH(CONCATENATE(G$4,$A18),'Výsledková listina'!$F:$F,0),1))</f>
      </c>
      <c r="I18" s="4">
        <v>2560</v>
      </c>
      <c r="J18" s="55">
        <f t="shared" si="0"/>
        <v>7</v>
      </c>
      <c r="K18" s="79"/>
      <c r="L18" s="17" t="str">
        <f>IF(ISNA(MATCH(CONCATENATE(L$4,$A18),'Výsledková listina'!$F:$F,0)),"",INDEX('Výsledková listina'!$C:$C,MATCH(CONCATENATE(L$4,$A18),'Výsledková listina'!$F:$F,0),1))</f>
        <v>Milan Štěpnička</v>
      </c>
      <c r="M18" s="57">
        <f>IF(ISNA(MATCH(CONCATENATE(L$4,$A18),'Výsledková listina'!$F:$F,0)),"",INDEX('Výsledková listina'!$H:$H,MATCH(CONCATENATE(L$4,$A18),'Výsledková listina'!$F:$F,0),1))</f>
      </c>
      <c r="N18" s="4">
        <v>1860</v>
      </c>
      <c r="O18" s="55">
        <f t="shared" si="1"/>
        <v>7</v>
      </c>
      <c r="P18" s="79"/>
      <c r="Q18" s="17" t="str">
        <f>IF(ISNA(MATCH(CONCATENATE(Q$4,$A18),'Výsledková listina'!$F:$F,0)),"",INDEX('Výsledková listina'!$C:$C,MATCH(CONCATENATE(Q$4,$A18),'Výsledková listina'!$F:$F,0),1))</f>
        <v>Petr Funda</v>
      </c>
      <c r="R18" s="57">
        <f>IF(ISNA(MATCH(CONCATENATE(Q$4,$A18),'Výsledková listina'!$F:$F,0)),"",INDEX('Výsledková listina'!$H:$H,MATCH(CONCATENATE(Q$4,$A18),'Výsledková listina'!$F:$F,0),1))</f>
      </c>
      <c r="S18" s="4">
        <v>1040</v>
      </c>
      <c r="T18" s="55">
        <f t="shared" si="2"/>
        <v>6</v>
      </c>
      <c r="U18" s="79"/>
      <c r="V18" s="17" t="str">
        <f>IF(ISNA(MATCH(CONCATENATE(V$4,$A18),'Výsledková listina'!$F:$F,0)),"",INDEX('Výsledková listina'!$C:$C,MATCH(CONCATENATE(V$4,$A18),'Výsledková listina'!$F:$F,0),1))</f>
        <v>František Koubek</v>
      </c>
      <c r="W18" s="57">
        <f>IF(ISNA(MATCH(CONCATENATE(V$4,$A18),'Výsledková listina'!$F:$F,0)),"",INDEX('Výsledková listina'!$H:$H,MATCH(CONCATENATE(V$4,$A18),'Výsledková listina'!$F:$F,0),1))</f>
      </c>
      <c r="X18" s="4">
        <v>480</v>
      </c>
      <c r="Y18" s="55">
        <f t="shared" si="3"/>
        <v>11</v>
      </c>
      <c r="Z18" s="79"/>
      <c r="AA18" s="17" t="str">
        <f>IF(ISNA(MATCH(CONCATENATE(AA$4,$A18),'Výsledková listina'!$F:$F,0)),"",INDEX('Výsledková listina'!$C:$C,MATCH(CONCATENATE(AA$4,$A18),'Výsledková listina'!$F:$F,0),1))</f>
        <v>Ladislav Chalupa</v>
      </c>
      <c r="AB18" s="57">
        <f>IF(ISNA(MATCH(CONCATENATE(AA$4,$A18),'Výsledková listina'!$F:$F,0)),"",INDEX('Výsledková listina'!$H:$H,MATCH(CONCATENATE(AA$4,$A18),'Výsledková listina'!$F:$F,0),1))</f>
      </c>
      <c r="AC18" s="4">
        <v>180</v>
      </c>
      <c r="AD18" s="55">
        <f t="shared" si="4"/>
        <v>10</v>
      </c>
      <c r="AE18" s="79"/>
      <c r="AF18" s="17" t="str">
        <f>IF(ISNA(MATCH(CONCATENATE(AF$4,$A18),'Výsledková listina'!$F:$F,0)),"",INDEX('Výsledková listina'!$C:$C,MATCH(CONCATENATE(AF$4,$A18),'Výsledková listina'!$F:$F,0),1))</f>
        <v>Jaroslav Konopásek</v>
      </c>
      <c r="AG18" s="57">
        <f>IF(ISNA(MATCH(CONCATENATE(AF$4,$A18),'Výsledková listina'!$F:$F,0)),"",INDEX('Výsledková listina'!$H:$H,MATCH(CONCATENATE(AF$4,$A18),'Výsledková listina'!$F:$F,0),1))</f>
      </c>
      <c r="AH18" s="4">
        <v>2100</v>
      </c>
      <c r="AI18" s="55">
        <f t="shared" si="5"/>
        <v>2</v>
      </c>
      <c r="AJ18" s="79"/>
      <c r="AK18" s="17" t="str">
        <f>IF(ISNA(MATCH(CONCATENATE(AK$4,$A18),'Výsledková listina'!$F:$F,0)),"",INDEX('Výsledková listina'!$C:$C,MATCH(CONCATENATE(AK$4,$A18),'Výsledková listina'!$F:$F,0),1))</f>
        <v>Milan Novák</v>
      </c>
      <c r="AL18" s="57">
        <f>IF(ISNA(MATCH(CONCATENATE(AK$4,$A18),'Výsledková listina'!$F:$F,0)),"",INDEX('Výsledková listina'!$H:$H,MATCH(CONCATENATE(AK$4,$A18),'Výsledková listina'!$F:$F,0),1))</f>
      </c>
      <c r="AM18" s="4">
        <v>960</v>
      </c>
      <c r="AN18" s="55">
        <f t="shared" si="6"/>
        <v>7.5</v>
      </c>
      <c r="AO18" s="79"/>
      <c r="AP18" s="17">
        <f>IF(ISNA(MATCH(CONCATENATE(AP$4,$A18),'Výsledková listina'!$F:$F,0)),"",INDEX('Výsledková listina'!$C:$C,MATCH(CONCATENATE(AP$4,$A18),'Výsledková listina'!$F:$F,0),1))</f>
      </c>
      <c r="AQ18" s="57">
        <f>IF(ISNA(MATCH(CONCATENATE(AP$4,$A18),'Výsledková listina'!$F:$F,0)),"",INDEX('Výsledková listina'!$H:$H,MATCH(CONCATENATE(AP$4,$A18),'Výsledková listina'!$F:$F,0),1))</f>
      </c>
      <c r="AR18" s="4"/>
      <c r="AS18" s="55">
        <f t="shared" si="7"/>
      </c>
      <c r="AT18" s="79"/>
      <c r="AU18" s="17">
        <f>IF(ISNA(MATCH(CONCATENATE(AU$4,$A18),'Výsledková listina'!$F:$F,0)),"",INDEX('Výsledková listina'!$C:$C,MATCH(CONCATENATE(AU$4,$A18),'Výsledková listina'!$F:$F,0),1))</f>
      </c>
      <c r="AV18" s="57">
        <f>IF(ISNA(MATCH(CONCATENATE(AU$4,$A18),'Výsledková listina'!$F:$F,0)),"",INDEX('Výsledková listina'!$H:$H,MATCH(CONCATENATE(AU$4,$A18),'Výsledková listina'!$F:$F,0),1))</f>
      </c>
      <c r="AW18" s="4"/>
      <c r="AX18" s="55">
        <f t="shared" si="8"/>
      </c>
      <c r="AY18" s="79"/>
      <c r="AZ18" s="17">
        <f>IF(ISNA(MATCH(CONCATENATE(AZ$4,$A18),'Výsledková listina'!$F:$F,0)),"",INDEX('Výsledková listina'!$C:$C,MATCH(CONCATENATE(AZ$4,$A18),'Výsledková listina'!$F:$F,0),1))</f>
      </c>
      <c r="BA18" s="57">
        <f>IF(ISNA(MATCH(CONCATENATE(AZ$4,$A18),'Výsledková listina'!$F:$F,0)),"",INDEX('Výsledková listina'!$H:$H,MATCH(CONCATENATE(AZ$4,$A18),'Výsledková listina'!$F:$F,0),1))</f>
      </c>
      <c r="BB18" s="4"/>
      <c r="BC18" s="55">
        <f t="shared" si="9"/>
      </c>
      <c r="BD18" s="79"/>
      <c r="BE18" s="17">
        <f>IF(ISNA(MATCH(CONCATENATE(BE$4,$A18),'Výsledková listina'!$F:$F,0)),"",INDEX('Výsledková listina'!$C:$C,MATCH(CONCATENATE(BE$4,$A18),'Výsledková listina'!$F:$F,0),1))</f>
      </c>
      <c r="BF18" s="57">
        <f>IF(ISNA(MATCH(CONCATENATE(BE$4,$A18),'Výsledková listina'!$F:$F,0)),"",INDEX('Výsledková listina'!$H:$H,MATCH(CONCATENATE(BE$4,$A18),'Výsledková listina'!$F:$F,0),1))</f>
      </c>
      <c r="BG18" s="4"/>
      <c r="BH18" s="55">
        <f t="shared" si="10"/>
      </c>
      <c r="BI18" s="79"/>
      <c r="BJ18" s="17">
        <f>IF(ISNA(MATCH(CONCATENATE(BJ$4,$A18),'Výsledková listina'!$F:$F,0)),"",INDEX('Výsledková listina'!$C:$C,MATCH(CONCATENATE(BJ$4,$A18),'Výsledková listina'!$F:$F,0),1))</f>
      </c>
      <c r="BK18" s="57">
        <f>IF(ISNA(MATCH(CONCATENATE(BJ$4,$A18),'Výsledková listina'!$F:$F,0)),"",INDEX('Výsledková listina'!$H:$H,MATCH(CONCATENATE(BJ$4,$A18),'Výsledková listina'!$F:$F,0),1))</f>
      </c>
      <c r="BL18" s="4"/>
      <c r="BM18" s="55">
        <f t="shared" si="11"/>
      </c>
      <c r="BN18" s="79"/>
      <c r="BO18" s="17">
        <f>IF(ISNA(MATCH(CONCATENATE(BO$4,$A18),'Výsledková listina'!$F:$F,0)),"",INDEX('Výsledková listina'!$C:$C,MATCH(CONCATENATE(BO$4,$A18),'Výsledková listina'!$F:$F,0),1))</f>
      </c>
      <c r="BP18" s="57">
        <f>IF(ISNA(MATCH(CONCATENATE(BO$4,$A18),'Výsledková listina'!$F:$F,0)),"",INDEX('Výsledková listina'!$H:$H,MATCH(CONCATENATE(BO$4,$A18),'Výsledková listina'!$F:$F,0),1))</f>
      </c>
      <c r="BQ18" s="4"/>
      <c r="BR18" s="55">
        <f t="shared" si="12"/>
      </c>
      <c r="BS18" s="79"/>
      <c r="BT18" s="17">
        <f>IF(ISNA(MATCH(CONCATENATE(BT$4,$A18),'Výsledková listina'!$F:$F,0)),"",INDEX('Výsledková listina'!$C:$C,MATCH(CONCATENATE(BT$4,$A18),'Výsledková listina'!$F:$F,0),1))</f>
      </c>
      <c r="BU18" s="57">
        <f>IF(ISNA(MATCH(CONCATENATE(BT$4,$A18),'Výsledková listina'!$F:$F,0)),"",INDEX('Výsledková listina'!$H:$H,MATCH(CONCATENATE(BT$4,$A18),'Výsledková listina'!$F:$F,0),1))</f>
      </c>
      <c r="BV18" s="4"/>
      <c r="BW18" s="55">
        <f t="shared" si="13"/>
      </c>
      <c r="BX18" s="79"/>
    </row>
    <row r="19" spans="1:76" s="10" customFormat="1" ht="34.5" customHeight="1">
      <c r="A19" s="5">
        <v>14</v>
      </c>
      <c r="B19" s="17" t="str">
        <f>IF(ISNA(MATCH(CONCATENATE(B$4,$A19),'Výsledková listina'!$F:$F,0)),"",INDEX('Výsledková listina'!$C:$C,MATCH(CONCATENATE(B$4,$A19),'Výsledková listina'!$F:$F,0),1))</f>
        <v>Martin Štěpnička</v>
      </c>
      <c r="C19" s="57">
        <f>IF(ISNA(MATCH(CONCATENATE(B$4,$A19),'Výsledková listina'!$F:$F,0)),"",INDEX('Výsledková listina'!$H:$H,MATCH(CONCATENATE(B$4,$A19),'Výsledková listina'!$F:$F,0),1))</f>
      </c>
      <c r="D19" s="4">
        <v>0</v>
      </c>
      <c r="E19" s="55">
        <f t="shared" si="14"/>
        <v>15</v>
      </c>
      <c r="F19" s="79"/>
      <c r="G19" s="17" t="str">
        <f>IF(ISNA(MATCH(CONCATENATE(G$4,$A19),'Výsledková listina'!$F:$F,0)),"",INDEX('Výsledková listina'!$C:$C,MATCH(CONCATENATE(G$4,$A19),'Výsledková listina'!$F:$F,0),1))</f>
        <v>Robert Persch</v>
      </c>
      <c r="H19" s="57">
        <f>IF(ISNA(MATCH(CONCATENATE(G$4,$A19),'Výsledková listina'!$F:$F,0)),"",INDEX('Výsledková listina'!$H:$H,MATCH(CONCATENATE(G$4,$A19),'Výsledková listina'!$F:$F,0),1))</f>
      </c>
      <c r="I19" s="4">
        <v>820</v>
      </c>
      <c r="J19" s="55">
        <f t="shared" si="0"/>
        <v>11</v>
      </c>
      <c r="K19" s="79"/>
      <c r="L19" s="17" t="str">
        <f>IF(ISNA(MATCH(CONCATENATE(L$4,$A19),'Výsledková listina'!$F:$F,0)),"",INDEX('Výsledková listina'!$C:$C,MATCH(CONCATENATE(L$4,$A19),'Výsledková listina'!$F:$F,0),1))</f>
        <v>Petr Rathouský</v>
      </c>
      <c r="M19" s="57">
        <f>IF(ISNA(MATCH(CONCATENATE(L$4,$A19),'Výsledková listina'!$F:$F,0)),"",INDEX('Výsledková listina'!$H:$H,MATCH(CONCATENATE(L$4,$A19),'Výsledková listina'!$F:$F,0),1))</f>
      </c>
      <c r="N19" s="4">
        <v>3900</v>
      </c>
      <c r="O19" s="55">
        <f t="shared" si="1"/>
        <v>2</v>
      </c>
      <c r="P19" s="79"/>
      <c r="Q19" s="17" t="str">
        <f>IF(ISNA(MATCH(CONCATENATE(Q$4,$A19),'Výsledková listina'!$F:$F,0)),"",INDEX('Výsledková listina'!$C:$C,MATCH(CONCATENATE(Q$4,$A19),'Výsledková listina'!$F:$F,0),1))</f>
        <v>Martin Hanzlík</v>
      </c>
      <c r="R19" s="57">
        <f>IF(ISNA(MATCH(CONCATENATE(Q$4,$A19),'Výsledková listina'!$F:$F,0)),"",INDEX('Výsledková listina'!$H:$H,MATCH(CONCATENATE(Q$4,$A19),'Výsledková listina'!$F:$F,0),1))</f>
      </c>
      <c r="S19" s="4">
        <v>0</v>
      </c>
      <c r="T19" s="55">
        <f t="shared" si="2"/>
        <v>12.5</v>
      </c>
      <c r="U19" s="79"/>
      <c r="V19" s="17" t="str">
        <f>IF(ISNA(MATCH(CONCATENATE(V$4,$A19),'Výsledková listina'!$F:$F,0)),"",INDEX('Výsledková listina'!$C:$C,MATCH(CONCATENATE(V$4,$A19),'Výsledková listina'!$F:$F,0),1))</f>
        <v>Josef Dohnal</v>
      </c>
      <c r="W19" s="57">
        <f>IF(ISNA(MATCH(CONCATENATE(V$4,$A19),'Výsledková listina'!$F:$F,0)),"",INDEX('Výsledková listina'!$H:$H,MATCH(CONCATENATE(V$4,$A19),'Výsledková listina'!$F:$F,0),1))</f>
      </c>
      <c r="X19" s="4">
        <v>4600</v>
      </c>
      <c r="Y19" s="55">
        <f t="shared" si="3"/>
        <v>5</v>
      </c>
      <c r="Z19" s="79"/>
      <c r="AA19" s="17" t="str">
        <f>IF(ISNA(MATCH(CONCATENATE(AA$4,$A19),'Výsledková listina'!$F:$F,0)),"",INDEX('Výsledková listina'!$C:$C,MATCH(CONCATENATE(AA$4,$A19),'Výsledková listina'!$F:$F,0),1))</f>
        <v>Ladislav Babica</v>
      </c>
      <c r="AB19" s="57">
        <f>IF(ISNA(MATCH(CONCATENATE(AA$4,$A19),'Výsledková listina'!$F:$F,0)),"",INDEX('Výsledková listina'!$H:$H,MATCH(CONCATENATE(AA$4,$A19),'Výsledková listina'!$F:$F,0),1))</f>
      </c>
      <c r="AC19" s="4">
        <v>2980</v>
      </c>
      <c r="AD19" s="55">
        <f t="shared" si="4"/>
        <v>2</v>
      </c>
      <c r="AE19" s="79"/>
      <c r="AF19" s="17" t="str">
        <f>IF(ISNA(MATCH(CONCATENATE(AF$4,$A19),'Výsledková listina'!$F:$F,0)),"",INDEX('Výsledková listina'!$C:$C,MATCH(CONCATENATE(AF$4,$A19),'Výsledková listina'!$F:$F,0),1))</f>
        <v>Petr Kysela</v>
      </c>
      <c r="AG19" s="57">
        <f>IF(ISNA(MATCH(CONCATENATE(AF$4,$A19),'Výsledková listina'!$F:$F,0)),"",INDEX('Výsledková listina'!$H:$H,MATCH(CONCATENATE(AF$4,$A19),'Výsledková listina'!$F:$F,0),1))</f>
      </c>
      <c r="AH19" s="4">
        <v>340</v>
      </c>
      <c r="AI19" s="55">
        <f t="shared" si="5"/>
        <v>10</v>
      </c>
      <c r="AJ19" s="79"/>
      <c r="AK19" s="17" t="str">
        <f>IF(ISNA(MATCH(CONCATENATE(AK$4,$A19),'Výsledková listina'!$F:$F,0)),"",INDEX('Výsledková listina'!$C:$C,MATCH(CONCATENATE(AK$4,$A19),'Výsledková listina'!$F:$F,0),1))</f>
        <v>Vladimír Baranka</v>
      </c>
      <c r="AL19" s="57">
        <f>IF(ISNA(MATCH(CONCATENATE(AK$4,$A19),'Výsledková listina'!$F:$F,0)),"",INDEX('Výsledková listina'!$H:$H,MATCH(CONCATENATE(AK$4,$A19),'Výsledková listina'!$F:$F,0),1))</f>
      </c>
      <c r="AM19" s="4">
        <v>560</v>
      </c>
      <c r="AN19" s="55">
        <f t="shared" si="6"/>
        <v>12</v>
      </c>
      <c r="AO19" s="79"/>
      <c r="AP19" s="17">
        <f>IF(ISNA(MATCH(CONCATENATE(AP$4,$A19),'Výsledková listina'!$F:$F,0)),"",INDEX('Výsledková listina'!$C:$C,MATCH(CONCATENATE(AP$4,$A19),'Výsledková listina'!$F:$F,0),1))</f>
      </c>
      <c r="AQ19" s="57">
        <f>IF(ISNA(MATCH(CONCATENATE(AP$4,$A19),'Výsledková listina'!$F:$F,0)),"",INDEX('Výsledková listina'!$H:$H,MATCH(CONCATENATE(AP$4,$A19),'Výsledková listina'!$F:$F,0),1))</f>
      </c>
      <c r="AR19" s="4"/>
      <c r="AS19" s="55">
        <f t="shared" si="7"/>
      </c>
      <c r="AT19" s="79"/>
      <c r="AU19" s="17">
        <f>IF(ISNA(MATCH(CONCATENATE(AU$4,$A19),'Výsledková listina'!$F:$F,0)),"",INDEX('Výsledková listina'!$C:$C,MATCH(CONCATENATE(AU$4,$A19),'Výsledková listina'!$F:$F,0),1))</f>
      </c>
      <c r="AV19" s="57">
        <f>IF(ISNA(MATCH(CONCATENATE(AU$4,$A19),'Výsledková listina'!$F:$F,0)),"",INDEX('Výsledková listina'!$H:$H,MATCH(CONCATENATE(AU$4,$A19),'Výsledková listina'!$F:$F,0),1))</f>
      </c>
      <c r="AW19" s="4"/>
      <c r="AX19" s="55">
        <f t="shared" si="8"/>
      </c>
      <c r="AY19" s="79"/>
      <c r="AZ19" s="17">
        <f>IF(ISNA(MATCH(CONCATENATE(AZ$4,$A19),'Výsledková listina'!$F:$F,0)),"",INDEX('Výsledková listina'!$C:$C,MATCH(CONCATENATE(AZ$4,$A19),'Výsledková listina'!$F:$F,0),1))</f>
      </c>
      <c r="BA19" s="57">
        <f>IF(ISNA(MATCH(CONCATENATE(AZ$4,$A19),'Výsledková listina'!$F:$F,0)),"",INDEX('Výsledková listina'!$H:$H,MATCH(CONCATENATE(AZ$4,$A19),'Výsledková listina'!$F:$F,0),1))</f>
      </c>
      <c r="BB19" s="4"/>
      <c r="BC19" s="55">
        <f t="shared" si="9"/>
      </c>
      <c r="BD19" s="79"/>
      <c r="BE19" s="17">
        <f>IF(ISNA(MATCH(CONCATENATE(BE$4,$A19),'Výsledková listina'!$F:$F,0)),"",INDEX('Výsledková listina'!$C:$C,MATCH(CONCATENATE(BE$4,$A19),'Výsledková listina'!$F:$F,0),1))</f>
      </c>
      <c r="BF19" s="57">
        <f>IF(ISNA(MATCH(CONCATENATE(BE$4,$A19),'Výsledková listina'!$F:$F,0)),"",INDEX('Výsledková listina'!$H:$H,MATCH(CONCATENATE(BE$4,$A19),'Výsledková listina'!$F:$F,0),1))</f>
      </c>
      <c r="BG19" s="4"/>
      <c r="BH19" s="55">
        <f t="shared" si="10"/>
      </c>
      <c r="BI19" s="79"/>
      <c r="BJ19" s="17">
        <f>IF(ISNA(MATCH(CONCATENATE(BJ$4,$A19),'Výsledková listina'!$F:$F,0)),"",INDEX('Výsledková listina'!$C:$C,MATCH(CONCATENATE(BJ$4,$A19),'Výsledková listina'!$F:$F,0),1))</f>
      </c>
      <c r="BK19" s="57">
        <f>IF(ISNA(MATCH(CONCATENATE(BJ$4,$A19),'Výsledková listina'!$F:$F,0)),"",INDEX('Výsledková listina'!$H:$H,MATCH(CONCATENATE(BJ$4,$A19),'Výsledková listina'!$F:$F,0),1))</f>
      </c>
      <c r="BL19" s="4"/>
      <c r="BM19" s="55">
        <f t="shared" si="11"/>
      </c>
      <c r="BN19" s="79"/>
      <c r="BO19" s="17">
        <f>IF(ISNA(MATCH(CONCATENATE(BO$4,$A19),'Výsledková listina'!$F:$F,0)),"",INDEX('Výsledková listina'!$C:$C,MATCH(CONCATENATE(BO$4,$A19),'Výsledková listina'!$F:$F,0),1))</f>
      </c>
      <c r="BP19" s="57">
        <f>IF(ISNA(MATCH(CONCATENATE(BO$4,$A19),'Výsledková listina'!$F:$F,0)),"",INDEX('Výsledková listina'!$H:$H,MATCH(CONCATENATE(BO$4,$A19),'Výsledková listina'!$F:$F,0),1))</f>
      </c>
      <c r="BQ19" s="4"/>
      <c r="BR19" s="55">
        <f t="shared" si="12"/>
      </c>
      <c r="BS19" s="79"/>
      <c r="BT19" s="17">
        <f>IF(ISNA(MATCH(CONCATENATE(BT$4,$A19),'Výsledková listina'!$F:$F,0)),"",INDEX('Výsledková listina'!$C:$C,MATCH(CONCATENATE(BT$4,$A19),'Výsledková listina'!$F:$F,0),1))</f>
      </c>
      <c r="BU19" s="57">
        <f>IF(ISNA(MATCH(CONCATENATE(BT$4,$A19),'Výsledková listina'!$F:$F,0)),"",INDEX('Výsledková listina'!$H:$H,MATCH(CONCATENATE(BT$4,$A19),'Výsledková listina'!$F:$F,0),1))</f>
      </c>
      <c r="BV19" s="4"/>
      <c r="BW19" s="55">
        <f t="shared" si="13"/>
      </c>
      <c r="BX19" s="79"/>
    </row>
    <row r="20" spans="1:76" s="10" customFormat="1" ht="34.5" customHeight="1">
      <c r="A20" s="5">
        <v>15</v>
      </c>
      <c r="B20" s="17" t="str">
        <f>IF(ISNA(MATCH(CONCATENATE(B$4,$A20),'Výsledková listina'!$F:$F,0)),"",INDEX('Výsledková listina'!$C:$C,MATCH(CONCATENATE(B$4,$A20),'Výsledková listina'!$F:$F,0),1))</f>
        <v>Radek Muller</v>
      </c>
      <c r="C20" s="57">
        <f>IF(ISNA(MATCH(CONCATENATE(B$4,$A20),'Výsledková listina'!$F:$F,0)),"",INDEX('Výsledková listina'!$H:$H,MATCH(CONCATENATE(B$4,$A20),'Výsledková listina'!$F:$F,0),1))</f>
      </c>
      <c r="D20" s="4">
        <v>220</v>
      </c>
      <c r="E20" s="55">
        <f t="shared" si="14"/>
        <v>14</v>
      </c>
      <c r="F20" s="79"/>
      <c r="G20" s="17">
        <f>IF(ISNA(MATCH(CONCATENATE(G$4,$A20),'Výsledková listina'!$F:$F,0)),"",INDEX('Výsledková listina'!$C:$C,MATCH(CONCATENATE(G$4,$A20),'Výsledková listina'!$F:$F,0),1))</f>
      </c>
      <c r="H20" s="57">
        <f>IF(ISNA(MATCH(CONCATENATE(G$4,$A20),'Výsledková listina'!$F:$F,0)),"",INDEX('Výsledková listina'!$H:$H,MATCH(CONCATENATE(G$4,$A20),'Výsledková listina'!$F:$F,0),1))</f>
      </c>
      <c r="I20" s="4"/>
      <c r="J20" s="55">
        <f t="shared" si="0"/>
      </c>
      <c r="K20" s="79"/>
      <c r="L20" s="17">
        <f>IF(ISNA(MATCH(CONCATENATE(L$4,$A20),'Výsledková listina'!$F:$F,0)),"",INDEX('Výsledková listina'!$C:$C,MATCH(CONCATENATE(L$4,$A20),'Výsledková listina'!$F:$F,0),1))</f>
      </c>
      <c r="M20" s="57">
        <f>IF(ISNA(MATCH(CONCATENATE(L$4,$A20),'Výsledková listina'!$F:$F,0)),"",INDEX('Výsledková listina'!$H:$H,MATCH(CONCATENATE(L$4,$A20),'Výsledková listina'!$F:$F,0),1))</f>
      </c>
      <c r="N20" s="4"/>
      <c r="O20" s="55">
        <f t="shared" si="1"/>
      </c>
      <c r="P20" s="79"/>
      <c r="Q20" s="17">
        <f>IF(ISNA(MATCH(CONCATENATE(Q$4,$A20),'Výsledková listina'!$F:$F,0)),"",INDEX('Výsledková listina'!$C:$C,MATCH(CONCATENATE(Q$4,$A20),'Výsledková listina'!$F:$F,0),1))</f>
      </c>
      <c r="R20" s="57">
        <f>IF(ISNA(MATCH(CONCATENATE(Q$4,$A20),'Výsledková listina'!$F:$F,0)),"",INDEX('Výsledková listina'!$H:$H,MATCH(CONCATENATE(Q$4,$A20),'Výsledková listina'!$F:$F,0),1))</f>
      </c>
      <c r="S20" s="4"/>
      <c r="T20" s="55">
        <f t="shared" si="2"/>
      </c>
      <c r="U20" s="79"/>
      <c r="V20" s="17">
        <f>IF(ISNA(MATCH(CONCATENATE(V$4,$A20),'Výsledková listina'!$F:$F,0)),"",INDEX('Výsledková listina'!$C:$C,MATCH(CONCATENATE(V$4,$A20),'Výsledková listina'!$F:$F,0),1))</f>
      </c>
      <c r="W20" s="57">
        <f>IF(ISNA(MATCH(CONCATENATE(V$4,$A20),'Výsledková listina'!$F:$F,0)),"",INDEX('Výsledková listina'!$H:$H,MATCH(CONCATENATE(V$4,$A20),'Výsledková listina'!$F:$F,0),1))</f>
      </c>
      <c r="X20" s="4"/>
      <c r="Y20" s="55">
        <f t="shared" si="3"/>
      </c>
      <c r="Z20" s="79"/>
      <c r="AA20" s="17">
        <f>IF(ISNA(MATCH(CONCATENATE(AA$4,$A20),'Výsledková listina'!$F:$F,0)),"",INDEX('Výsledková listina'!$C:$C,MATCH(CONCATENATE(AA$4,$A20),'Výsledková listina'!$F:$F,0),1))</f>
      </c>
      <c r="AB20" s="57">
        <f>IF(ISNA(MATCH(CONCATENATE(AA$4,$A20),'Výsledková listina'!$F:$F,0)),"",INDEX('Výsledková listina'!$H:$H,MATCH(CONCATENATE(AA$4,$A20),'Výsledková listina'!$F:$F,0),1))</f>
      </c>
      <c r="AC20" s="4"/>
      <c r="AD20" s="55">
        <f t="shared" si="4"/>
      </c>
      <c r="AE20" s="79"/>
      <c r="AF20" s="17">
        <f>IF(ISNA(MATCH(CONCATENATE(AF$4,$A20),'Výsledková listina'!$F:$F,0)),"",INDEX('Výsledková listina'!$C:$C,MATCH(CONCATENATE(AF$4,$A20),'Výsledková listina'!$F:$F,0),1))</f>
      </c>
      <c r="AG20" s="57">
        <f>IF(ISNA(MATCH(CONCATENATE(AF$4,$A20),'Výsledková listina'!$F:$F,0)),"",INDEX('Výsledková listina'!$H:$H,MATCH(CONCATENATE(AF$4,$A20),'Výsledková listina'!$F:$F,0),1))</f>
      </c>
      <c r="AH20" s="4"/>
      <c r="AI20" s="55">
        <f t="shared" si="5"/>
      </c>
      <c r="AJ20" s="79"/>
      <c r="AK20" s="17">
        <f>IF(ISNA(MATCH(CONCATENATE(AK$4,$A20),'Výsledková listina'!$F:$F,0)),"",INDEX('Výsledková listina'!$C:$C,MATCH(CONCATENATE(AK$4,$A20),'Výsledková listina'!$F:$F,0),1))</f>
      </c>
      <c r="AL20" s="57">
        <f>IF(ISNA(MATCH(CONCATENATE(AK$4,$A20),'Výsledková listina'!$F:$F,0)),"",INDEX('Výsledková listina'!$H:$H,MATCH(CONCATENATE(AK$4,$A20),'Výsledková listina'!$F:$F,0),1))</f>
      </c>
      <c r="AM20" s="4"/>
      <c r="AN20" s="55">
        <f t="shared" si="6"/>
      </c>
      <c r="AO20" s="79"/>
      <c r="AP20" s="17">
        <f>IF(ISNA(MATCH(CONCATENATE(AP$4,$A20),'Výsledková listina'!$F:$F,0)),"",INDEX('Výsledková listina'!$C:$C,MATCH(CONCATENATE(AP$4,$A20),'Výsledková listina'!$F:$F,0),1))</f>
      </c>
      <c r="AQ20" s="57">
        <f>IF(ISNA(MATCH(CONCATENATE(AP$4,$A20),'Výsledková listina'!$F:$F,0)),"",INDEX('Výsledková listina'!$H:$H,MATCH(CONCATENATE(AP$4,$A20),'Výsledková listina'!$F:$F,0),1))</f>
      </c>
      <c r="AR20" s="4"/>
      <c r="AS20" s="55">
        <f t="shared" si="7"/>
      </c>
      <c r="AT20" s="79"/>
      <c r="AU20" s="17">
        <f>IF(ISNA(MATCH(CONCATENATE(AU$4,$A20),'Výsledková listina'!$F:$F,0)),"",INDEX('Výsledková listina'!$C:$C,MATCH(CONCATENATE(AU$4,$A20),'Výsledková listina'!$F:$F,0),1))</f>
      </c>
      <c r="AV20" s="57">
        <f>IF(ISNA(MATCH(CONCATENATE(AU$4,$A20),'Výsledková listina'!$F:$F,0)),"",INDEX('Výsledková listina'!$H:$H,MATCH(CONCATENATE(AU$4,$A20),'Výsledková listina'!$F:$F,0),1))</f>
      </c>
      <c r="AW20" s="4"/>
      <c r="AX20" s="55">
        <f t="shared" si="8"/>
      </c>
      <c r="AY20" s="79"/>
      <c r="AZ20" s="17">
        <f>IF(ISNA(MATCH(CONCATENATE(AZ$4,$A20),'Výsledková listina'!$F:$F,0)),"",INDEX('Výsledková listina'!$C:$C,MATCH(CONCATENATE(AZ$4,$A20),'Výsledková listina'!$F:$F,0),1))</f>
      </c>
      <c r="BA20" s="57">
        <f>IF(ISNA(MATCH(CONCATENATE(AZ$4,$A20),'Výsledková listina'!$F:$F,0)),"",INDEX('Výsledková listina'!$H:$H,MATCH(CONCATENATE(AZ$4,$A20),'Výsledková listina'!$F:$F,0),1))</f>
      </c>
      <c r="BB20" s="4"/>
      <c r="BC20" s="55">
        <f t="shared" si="9"/>
      </c>
      <c r="BD20" s="79"/>
      <c r="BE20" s="17">
        <f>IF(ISNA(MATCH(CONCATENATE(BE$4,$A20),'Výsledková listina'!$F:$F,0)),"",INDEX('Výsledková listina'!$C:$C,MATCH(CONCATENATE(BE$4,$A20),'Výsledková listina'!$F:$F,0),1))</f>
      </c>
      <c r="BF20" s="57">
        <f>IF(ISNA(MATCH(CONCATENATE(BE$4,$A20),'Výsledková listina'!$F:$F,0)),"",INDEX('Výsledková listina'!$H:$H,MATCH(CONCATENATE(BE$4,$A20),'Výsledková listina'!$F:$F,0),1))</f>
      </c>
      <c r="BG20" s="4"/>
      <c r="BH20" s="55">
        <f t="shared" si="10"/>
      </c>
      <c r="BI20" s="79"/>
      <c r="BJ20" s="17">
        <f>IF(ISNA(MATCH(CONCATENATE(BJ$4,$A20),'Výsledková listina'!$F:$F,0)),"",INDEX('Výsledková listina'!$C:$C,MATCH(CONCATENATE(BJ$4,$A20),'Výsledková listina'!$F:$F,0),1))</f>
      </c>
      <c r="BK20" s="57">
        <f>IF(ISNA(MATCH(CONCATENATE(BJ$4,$A20),'Výsledková listina'!$F:$F,0)),"",INDEX('Výsledková listina'!$H:$H,MATCH(CONCATENATE(BJ$4,$A20),'Výsledková listina'!$F:$F,0),1))</f>
      </c>
      <c r="BL20" s="4"/>
      <c r="BM20" s="55">
        <f t="shared" si="11"/>
      </c>
      <c r="BN20" s="79"/>
      <c r="BO20" s="17">
        <f>IF(ISNA(MATCH(CONCATENATE(BO$4,$A20),'Výsledková listina'!$F:$F,0)),"",INDEX('Výsledková listina'!$C:$C,MATCH(CONCATENATE(BO$4,$A20),'Výsledková listina'!$F:$F,0),1))</f>
      </c>
      <c r="BP20" s="57">
        <f>IF(ISNA(MATCH(CONCATENATE(BO$4,$A20),'Výsledková listina'!$F:$F,0)),"",INDEX('Výsledková listina'!$H:$H,MATCH(CONCATENATE(BO$4,$A20),'Výsledková listina'!$F:$F,0),1))</f>
      </c>
      <c r="BQ20" s="4"/>
      <c r="BR20" s="55">
        <f t="shared" si="12"/>
      </c>
      <c r="BS20" s="79"/>
      <c r="BT20" s="17">
        <f>IF(ISNA(MATCH(CONCATENATE(BT$4,$A20),'Výsledková listina'!$F:$F,0)),"",INDEX('Výsledková listina'!$C:$C,MATCH(CONCATENATE(BT$4,$A20),'Výsledková listina'!$F:$F,0),1))</f>
      </c>
      <c r="BU20" s="57">
        <f>IF(ISNA(MATCH(CONCATENATE(BT$4,$A20),'Výsledková listina'!$F:$F,0)),"",INDEX('Výsledková listina'!$H:$H,MATCH(CONCATENATE(BT$4,$A20),'Výsledková listina'!$F:$F,0),1))</f>
      </c>
      <c r="BV20" s="4"/>
      <c r="BW20" s="55">
        <f t="shared" si="13"/>
      </c>
      <c r="BX20" s="79"/>
    </row>
    <row r="21" spans="1:76" s="10" customFormat="1" ht="34.5" customHeight="1">
      <c r="A21" s="5">
        <v>16</v>
      </c>
      <c r="B21" s="17">
        <f>IF(ISNA(MATCH(CONCATENATE(B$4,$A21),'Výsledková listina'!$F:$F,0)),"",INDEX('Výsledková listina'!$C:$C,MATCH(CONCATENATE(B$4,$A21),'Výsledková listina'!$F:$F,0),1))</f>
      </c>
      <c r="C21" s="57">
        <f>IF(ISNA(MATCH(CONCATENATE(B$4,$A21),'Výsledková listina'!$F:$F,0)),"",INDEX('Výsledková listina'!$H:$H,MATCH(CONCATENATE(B$4,$A21),'Výsledková listina'!$F:$F,0),1))</f>
      </c>
      <c r="D21" s="4"/>
      <c r="E21" s="55">
        <f t="shared" si="14"/>
      </c>
      <c r="F21" s="79"/>
      <c r="G21" s="17">
        <f>IF(ISNA(MATCH(CONCATENATE(G$4,$A21),'Výsledková listina'!$F:$F,0)),"",INDEX('Výsledková listina'!$C:$C,MATCH(CONCATENATE(G$4,$A21),'Výsledková listina'!$F:$F,0),1))</f>
      </c>
      <c r="H21" s="57">
        <f>IF(ISNA(MATCH(CONCATENATE(G$4,$A21),'Výsledková listina'!$F:$F,0)),"",INDEX('Výsledková listina'!$H:$H,MATCH(CONCATENATE(G$4,$A21),'Výsledková listina'!$F:$F,0),1))</f>
      </c>
      <c r="I21" s="4"/>
      <c r="J21" s="55">
        <f t="shared" si="0"/>
      </c>
      <c r="K21" s="79"/>
      <c r="L21" s="17">
        <f>IF(ISNA(MATCH(CONCATENATE(L$4,$A21),'Výsledková listina'!$F:$F,0)),"",INDEX('Výsledková listina'!$C:$C,MATCH(CONCATENATE(L$4,$A21),'Výsledková listina'!$F:$F,0),1))</f>
      </c>
      <c r="M21" s="57">
        <f>IF(ISNA(MATCH(CONCATENATE(L$4,$A21),'Výsledková listina'!$F:$F,0)),"",INDEX('Výsledková listina'!$H:$H,MATCH(CONCATENATE(L$4,$A21),'Výsledková listina'!$F:$F,0),1))</f>
      </c>
      <c r="N21" s="4"/>
      <c r="O21" s="55">
        <f t="shared" si="1"/>
      </c>
      <c r="P21" s="79"/>
      <c r="Q21" s="17">
        <f>IF(ISNA(MATCH(CONCATENATE(Q$4,$A21),'Výsledková listina'!$F:$F,0)),"",INDEX('Výsledková listina'!$C:$C,MATCH(CONCATENATE(Q$4,$A21),'Výsledková listina'!$F:$F,0),1))</f>
      </c>
      <c r="R21" s="57">
        <f>IF(ISNA(MATCH(CONCATENATE(Q$4,$A21),'Výsledková listina'!$F:$F,0)),"",INDEX('Výsledková listina'!$H:$H,MATCH(CONCATENATE(Q$4,$A21),'Výsledková listina'!$F:$F,0),1))</f>
      </c>
      <c r="S21" s="4"/>
      <c r="T21" s="55">
        <f t="shared" si="2"/>
      </c>
      <c r="U21" s="79"/>
      <c r="V21" s="17">
        <f>IF(ISNA(MATCH(CONCATENATE(V$4,$A21),'Výsledková listina'!$F:$F,0)),"",INDEX('Výsledková listina'!$C:$C,MATCH(CONCATENATE(V$4,$A21),'Výsledková listina'!$F:$F,0),1))</f>
      </c>
      <c r="W21" s="57">
        <f>IF(ISNA(MATCH(CONCATENATE(V$4,$A21),'Výsledková listina'!$F:$F,0)),"",INDEX('Výsledková listina'!$H:$H,MATCH(CONCATENATE(V$4,$A21),'Výsledková listina'!$F:$F,0),1))</f>
      </c>
      <c r="X21" s="4"/>
      <c r="Y21" s="55">
        <f t="shared" si="3"/>
      </c>
      <c r="Z21" s="79"/>
      <c r="AA21" s="17">
        <f>IF(ISNA(MATCH(CONCATENATE(AA$4,$A21),'Výsledková listina'!$F:$F,0)),"",INDEX('Výsledková listina'!$C:$C,MATCH(CONCATENATE(AA$4,$A21),'Výsledková listina'!$F:$F,0),1))</f>
      </c>
      <c r="AB21" s="57">
        <f>IF(ISNA(MATCH(CONCATENATE(AA$4,$A21),'Výsledková listina'!$F:$F,0)),"",INDEX('Výsledková listina'!$H:$H,MATCH(CONCATENATE(AA$4,$A21),'Výsledková listina'!$F:$F,0),1))</f>
      </c>
      <c r="AC21" s="4"/>
      <c r="AD21" s="55">
        <f t="shared" si="4"/>
      </c>
      <c r="AE21" s="79"/>
      <c r="AF21" s="17">
        <f>IF(ISNA(MATCH(CONCATENATE(AF$4,$A21),'Výsledková listina'!$F:$F,0)),"",INDEX('Výsledková listina'!$C:$C,MATCH(CONCATENATE(AF$4,$A21),'Výsledková listina'!$F:$F,0),1))</f>
      </c>
      <c r="AG21" s="57">
        <f>IF(ISNA(MATCH(CONCATENATE(AF$4,$A21),'Výsledková listina'!$F:$F,0)),"",INDEX('Výsledková listina'!$H:$H,MATCH(CONCATENATE(AF$4,$A21),'Výsledková listina'!$F:$F,0),1))</f>
      </c>
      <c r="AH21" s="4"/>
      <c r="AI21" s="55">
        <f t="shared" si="5"/>
      </c>
      <c r="AJ21" s="79"/>
      <c r="AK21" s="17">
        <f>IF(ISNA(MATCH(CONCATENATE(AK$4,$A21),'Výsledková listina'!$F:$F,0)),"",INDEX('Výsledková listina'!$C:$C,MATCH(CONCATENATE(AK$4,$A21),'Výsledková listina'!$F:$F,0),1))</f>
      </c>
      <c r="AL21" s="57">
        <f>IF(ISNA(MATCH(CONCATENATE(AK$4,$A21),'Výsledková listina'!$F:$F,0)),"",INDEX('Výsledková listina'!$H:$H,MATCH(CONCATENATE(AK$4,$A21),'Výsledková listina'!$F:$F,0),1))</f>
      </c>
      <c r="AM21" s="4"/>
      <c r="AN21" s="55">
        <f t="shared" si="6"/>
      </c>
      <c r="AO21" s="79"/>
      <c r="AP21" s="17">
        <f>IF(ISNA(MATCH(CONCATENATE(AP$4,$A21),'Výsledková listina'!$F:$F,0)),"",INDEX('Výsledková listina'!$C:$C,MATCH(CONCATENATE(AP$4,$A21),'Výsledková listina'!$F:$F,0),1))</f>
      </c>
      <c r="AQ21" s="57">
        <f>IF(ISNA(MATCH(CONCATENATE(AP$4,$A21),'Výsledková listina'!$F:$F,0)),"",INDEX('Výsledková listina'!$H:$H,MATCH(CONCATENATE(AP$4,$A21),'Výsledková listina'!$F:$F,0),1))</f>
      </c>
      <c r="AR21" s="4"/>
      <c r="AS21" s="55">
        <f t="shared" si="7"/>
      </c>
      <c r="AT21" s="79"/>
      <c r="AU21" s="17">
        <f>IF(ISNA(MATCH(CONCATENATE(AU$4,$A21),'Výsledková listina'!$F:$F,0)),"",INDEX('Výsledková listina'!$C:$C,MATCH(CONCATENATE(AU$4,$A21),'Výsledková listina'!$F:$F,0),1))</f>
      </c>
      <c r="AV21" s="57">
        <f>IF(ISNA(MATCH(CONCATENATE(AU$4,$A21),'Výsledková listina'!$F:$F,0)),"",INDEX('Výsledková listina'!$H:$H,MATCH(CONCATENATE(AU$4,$A21),'Výsledková listina'!$F:$F,0),1))</f>
      </c>
      <c r="AW21" s="4"/>
      <c r="AX21" s="55">
        <f t="shared" si="8"/>
      </c>
      <c r="AY21" s="79"/>
      <c r="AZ21" s="17">
        <f>IF(ISNA(MATCH(CONCATENATE(AZ$4,$A21),'Výsledková listina'!$F:$F,0)),"",INDEX('Výsledková listina'!$C:$C,MATCH(CONCATENATE(AZ$4,$A21),'Výsledková listina'!$F:$F,0),1))</f>
      </c>
      <c r="BA21" s="57">
        <f>IF(ISNA(MATCH(CONCATENATE(AZ$4,$A21),'Výsledková listina'!$F:$F,0)),"",INDEX('Výsledková listina'!$H:$H,MATCH(CONCATENATE(AZ$4,$A21),'Výsledková listina'!$F:$F,0),1))</f>
      </c>
      <c r="BB21" s="4"/>
      <c r="BC21" s="55">
        <f t="shared" si="9"/>
      </c>
      <c r="BD21" s="79"/>
      <c r="BE21" s="17">
        <f>IF(ISNA(MATCH(CONCATENATE(BE$4,$A21),'Výsledková listina'!$F:$F,0)),"",INDEX('Výsledková listina'!$C:$C,MATCH(CONCATENATE(BE$4,$A21),'Výsledková listina'!$F:$F,0),1))</f>
      </c>
      <c r="BF21" s="57">
        <f>IF(ISNA(MATCH(CONCATENATE(BE$4,$A21),'Výsledková listina'!$F:$F,0)),"",INDEX('Výsledková listina'!$H:$H,MATCH(CONCATENATE(BE$4,$A21),'Výsledková listina'!$F:$F,0),1))</f>
      </c>
      <c r="BG21" s="4"/>
      <c r="BH21" s="55">
        <f t="shared" si="10"/>
      </c>
      <c r="BI21" s="79"/>
      <c r="BJ21" s="17">
        <f>IF(ISNA(MATCH(CONCATENATE(BJ$4,$A21),'Výsledková listina'!$F:$F,0)),"",INDEX('Výsledková listina'!$C:$C,MATCH(CONCATENATE(BJ$4,$A21),'Výsledková listina'!$F:$F,0),1))</f>
      </c>
      <c r="BK21" s="57">
        <f>IF(ISNA(MATCH(CONCATENATE(BJ$4,$A21),'Výsledková listina'!$F:$F,0)),"",INDEX('Výsledková listina'!$H:$H,MATCH(CONCATENATE(BJ$4,$A21),'Výsledková listina'!$F:$F,0),1))</f>
      </c>
      <c r="BL21" s="4"/>
      <c r="BM21" s="55">
        <f t="shared" si="11"/>
      </c>
      <c r="BN21" s="79"/>
      <c r="BO21" s="17">
        <f>IF(ISNA(MATCH(CONCATENATE(BO$4,$A21),'Výsledková listina'!$F:$F,0)),"",INDEX('Výsledková listina'!$C:$C,MATCH(CONCATENATE(BO$4,$A21),'Výsledková listina'!$F:$F,0),1))</f>
      </c>
      <c r="BP21" s="57">
        <f>IF(ISNA(MATCH(CONCATENATE(BO$4,$A21),'Výsledková listina'!$F:$F,0)),"",INDEX('Výsledková listina'!$H:$H,MATCH(CONCATENATE(BO$4,$A21),'Výsledková listina'!$F:$F,0),1))</f>
      </c>
      <c r="BQ21" s="4"/>
      <c r="BR21" s="55">
        <f t="shared" si="12"/>
      </c>
      <c r="BS21" s="79"/>
      <c r="BT21" s="17">
        <f>IF(ISNA(MATCH(CONCATENATE(BT$4,$A21),'Výsledková listina'!$F:$F,0)),"",INDEX('Výsledková listina'!$C:$C,MATCH(CONCATENATE(BT$4,$A21),'Výsledková listina'!$F:$F,0),1))</f>
      </c>
      <c r="BU21" s="57">
        <f>IF(ISNA(MATCH(CONCATENATE(BT$4,$A21),'Výsledková listina'!$F:$F,0)),"",INDEX('Výsledková listina'!$H:$H,MATCH(CONCATENATE(BT$4,$A21),'Výsledková listina'!$F:$F,0),1))</f>
      </c>
      <c r="BV21" s="4"/>
      <c r="BW21" s="55">
        <f t="shared" si="13"/>
      </c>
      <c r="BX21" s="79"/>
    </row>
    <row r="22" spans="1:76" s="10" customFormat="1" ht="34.5" customHeight="1">
      <c r="A22" s="5">
        <v>17</v>
      </c>
      <c r="B22" s="17">
        <f>IF(ISNA(MATCH(CONCATENATE(B$4,$A22),'Výsledková listina'!$F:$F,0)),"",INDEX('Výsledková listina'!$C:$C,MATCH(CONCATENATE(B$4,$A22),'Výsledková listina'!$F:$F,0),1))</f>
      </c>
      <c r="C22" s="57">
        <f>IF(ISNA(MATCH(CONCATENATE(B$4,$A22),'Výsledková listina'!$F:$F,0)),"",INDEX('Výsledková listina'!$H:$H,MATCH(CONCATENATE(B$4,$A22),'Výsledková listina'!$F:$F,0),1))</f>
      </c>
      <c r="D22" s="4"/>
      <c r="E22" s="55">
        <f t="shared" si="14"/>
      </c>
      <c r="F22" s="79"/>
      <c r="G22" s="17">
        <f>IF(ISNA(MATCH(CONCATENATE(G$4,$A22),'Výsledková listina'!$F:$F,0)),"",INDEX('Výsledková listina'!$C:$C,MATCH(CONCATENATE(G$4,$A22),'Výsledková listina'!$F:$F,0),1))</f>
      </c>
      <c r="H22" s="57">
        <f>IF(ISNA(MATCH(CONCATENATE(G$4,$A22),'Výsledková listina'!$F:$F,0)),"",INDEX('Výsledková listina'!$H:$H,MATCH(CONCATENATE(G$4,$A22),'Výsledková listina'!$F:$F,0),1))</f>
      </c>
      <c r="I22" s="4"/>
      <c r="J22" s="55">
        <f t="shared" si="0"/>
      </c>
      <c r="K22" s="79"/>
      <c r="L22" s="17">
        <f>IF(ISNA(MATCH(CONCATENATE(L$4,$A22),'Výsledková listina'!$F:$F,0)),"",INDEX('Výsledková listina'!$C:$C,MATCH(CONCATENATE(L$4,$A22),'Výsledková listina'!$F:$F,0),1))</f>
      </c>
      <c r="M22" s="57">
        <f>IF(ISNA(MATCH(CONCATENATE(L$4,$A22),'Výsledková listina'!$F:$F,0)),"",INDEX('Výsledková listina'!$H:$H,MATCH(CONCATENATE(L$4,$A22),'Výsledková listina'!$F:$F,0),1))</f>
      </c>
      <c r="N22" s="4"/>
      <c r="O22" s="55">
        <f t="shared" si="1"/>
      </c>
      <c r="P22" s="79"/>
      <c r="Q22" s="17">
        <f>IF(ISNA(MATCH(CONCATENATE(Q$4,$A22),'Výsledková listina'!$F:$F,0)),"",INDEX('Výsledková listina'!$C:$C,MATCH(CONCATENATE(Q$4,$A22),'Výsledková listina'!$F:$F,0),1))</f>
      </c>
      <c r="R22" s="57">
        <f>IF(ISNA(MATCH(CONCATENATE(Q$4,$A22),'Výsledková listina'!$F:$F,0)),"",INDEX('Výsledková listina'!$H:$H,MATCH(CONCATENATE(Q$4,$A22),'Výsledková listina'!$F:$F,0),1))</f>
      </c>
      <c r="S22" s="4"/>
      <c r="T22" s="55">
        <f t="shared" si="2"/>
      </c>
      <c r="U22" s="79"/>
      <c r="V22" s="17">
        <f>IF(ISNA(MATCH(CONCATENATE(V$4,$A22),'Výsledková listina'!$F:$F,0)),"",INDEX('Výsledková listina'!$C:$C,MATCH(CONCATENATE(V$4,$A22),'Výsledková listina'!$F:$F,0),1))</f>
      </c>
      <c r="W22" s="57">
        <f>IF(ISNA(MATCH(CONCATENATE(V$4,$A22),'Výsledková listina'!$F:$F,0)),"",INDEX('Výsledková listina'!$H:$H,MATCH(CONCATENATE(V$4,$A22),'Výsledková listina'!$F:$F,0),1))</f>
      </c>
      <c r="X22" s="4"/>
      <c r="Y22" s="55">
        <f t="shared" si="3"/>
      </c>
      <c r="Z22" s="79"/>
      <c r="AA22" s="17">
        <f>IF(ISNA(MATCH(CONCATENATE(AA$4,$A22),'Výsledková listina'!$F:$F,0)),"",INDEX('Výsledková listina'!$C:$C,MATCH(CONCATENATE(AA$4,$A22),'Výsledková listina'!$F:$F,0),1))</f>
      </c>
      <c r="AB22" s="57">
        <f>IF(ISNA(MATCH(CONCATENATE(AA$4,$A22),'Výsledková listina'!$F:$F,0)),"",INDEX('Výsledková listina'!$H:$H,MATCH(CONCATENATE(AA$4,$A22),'Výsledková listina'!$F:$F,0),1))</f>
      </c>
      <c r="AC22" s="4"/>
      <c r="AD22" s="55">
        <f t="shared" si="4"/>
      </c>
      <c r="AE22" s="79"/>
      <c r="AF22" s="17">
        <f>IF(ISNA(MATCH(CONCATENATE(AF$4,$A22),'Výsledková listina'!$F:$F,0)),"",INDEX('Výsledková listina'!$C:$C,MATCH(CONCATENATE(AF$4,$A22),'Výsledková listina'!$F:$F,0),1))</f>
      </c>
      <c r="AG22" s="57">
        <f>IF(ISNA(MATCH(CONCATENATE(AF$4,$A22),'Výsledková listina'!$F:$F,0)),"",INDEX('Výsledková listina'!$H:$H,MATCH(CONCATENATE(AF$4,$A22),'Výsledková listina'!$F:$F,0),1))</f>
      </c>
      <c r="AH22" s="4"/>
      <c r="AI22" s="55">
        <f t="shared" si="5"/>
      </c>
      <c r="AJ22" s="79"/>
      <c r="AK22" s="17">
        <f>IF(ISNA(MATCH(CONCATENATE(AK$4,$A22),'Výsledková listina'!$F:$F,0)),"",INDEX('Výsledková listina'!$C:$C,MATCH(CONCATENATE(AK$4,$A22),'Výsledková listina'!$F:$F,0),1))</f>
      </c>
      <c r="AL22" s="57">
        <f>IF(ISNA(MATCH(CONCATENATE(AK$4,$A22),'Výsledková listina'!$F:$F,0)),"",INDEX('Výsledková listina'!$H:$H,MATCH(CONCATENATE(AK$4,$A22),'Výsledková listina'!$F:$F,0),1))</f>
      </c>
      <c r="AM22" s="4"/>
      <c r="AN22" s="55">
        <f t="shared" si="6"/>
      </c>
      <c r="AO22" s="79"/>
      <c r="AP22" s="17">
        <f>IF(ISNA(MATCH(CONCATENATE(AP$4,$A22),'Výsledková listina'!$F:$F,0)),"",INDEX('Výsledková listina'!$C:$C,MATCH(CONCATENATE(AP$4,$A22),'Výsledková listina'!$F:$F,0),1))</f>
      </c>
      <c r="AQ22" s="57">
        <f>IF(ISNA(MATCH(CONCATENATE(AP$4,$A22),'Výsledková listina'!$F:$F,0)),"",INDEX('Výsledková listina'!$H:$H,MATCH(CONCATENATE(AP$4,$A22),'Výsledková listina'!$F:$F,0),1))</f>
      </c>
      <c r="AR22" s="4"/>
      <c r="AS22" s="55">
        <f t="shared" si="7"/>
      </c>
      <c r="AT22" s="79"/>
      <c r="AU22" s="17">
        <f>IF(ISNA(MATCH(CONCATENATE(AU$4,$A22),'Výsledková listina'!$F:$F,0)),"",INDEX('Výsledková listina'!$C:$C,MATCH(CONCATENATE(AU$4,$A22),'Výsledková listina'!$F:$F,0),1))</f>
      </c>
      <c r="AV22" s="57">
        <f>IF(ISNA(MATCH(CONCATENATE(AU$4,$A22),'Výsledková listina'!$F:$F,0)),"",INDEX('Výsledková listina'!$H:$H,MATCH(CONCATENATE(AU$4,$A22),'Výsledková listina'!$F:$F,0),1))</f>
      </c>
      <c r="AW22" s="4"/>
      <c r="AX22" s="55">
        <f t="shared" si="8"/>
      </c>
      <c r="AY22" s="79"/>
      <c r="AZ22" s="17">
        <f>IF(ISNA(MATCH(CONCATENATE(AZ$4,$A22),'Výsledková listina'!$F:$F,0)),"",INDEX('Výsledková listina'!$C:$C,MATCH(CONCATENATE(AZ$4,$A22),'Výsledková listina'!$F:$F,0),1))</f>
      </c>
      <c r="BA22" s="57">
        <f>IF(ISNA(MATCH(CONCATENATE(AZ$4,$A22),'Výsledková listina'!$F:$F,0)),"",INDEX('Výsledková listina'!$H:$H,MATCH(CONCATENATE(AZ$4,$A22),'Výsledková listina'!$F:$F,0),1))</f>
      </c>
      <c r="BB22" s="4"/>
      <c r="BC22" s="55">
        <f t="shared" si="9"/>
      </c>
      <c r="BD22" s="79"/>
      <c r="BE22" s="17">
        <f>IF(ISNA(MATCH(CONCATENATE(BE$4,$A22),'Výsledková listina'!$F:$F,0)),"",INDEX('Výsledková listina'!$C:$C,MATCH(CONCATENATE(BE$4,$A22),'Výsledková listina'!$F:$F,0),1))</f>
      </c>
      <c r="BF22" s="57">
        <f>IF(ISNA(MATCH(CONCATENATE(BE$4,$A22),'Výsledková listina'!$F:$F,0)),"",INDEX('Výsledková listina'!$H:$H,MATCH(CONCATENATE(BE$4,$A22),'Výsledková listina'!$F:$F,0),1))</f>
      </c>
      <c r="BG22" s="4"/>
      <c r="BH22" s="55">
        <f t="shared" si="10"/>
      </c>
      <c r="BI22" s="79"/>
      <c r="BJ22" s="17">
        <f>IF(ISNA(MATCH(CONCATENATE(BJ$4,$A22),'Výsledková listina'!$F:$F,0)),"",INDEX('Výsledková listina'!$C:$C,MATCH(CONCATENATE(BJ$4,$A22),'Výsledková listina'!$F:$F,0),1))</f>
      </c>
      <c r="BK22" s="57">
        <f>IF(ISNA(MATCH(CONCATENATE(BJ$4,$A22),'Výsledková listina'!$F:$F,0)),"",INDEX('Výsledková listina'!$H:$H,MATCH(CONCATENATE(BJ$4,$A22),'Výsledková listina'!$F:$F,0),1))</f>
      </c>
      <c r="BL22" s="4"/>
      <c r="BM22" s="55">
        <f t="shared" si="11"/>
      </c>
      <c r="BN22" s="79"/>
      <c r="BO22" s="17">
        <f>IF(ISNA(MATCH(CONCATENATE(BO$4,$A22),'Výsledková listina'!$F:$F,0)),"",INDEX('Výsledková listina'!$C:$C,MATCH(CONCATENATE(BO$4,$A22),'Výsledková listina'!$F:$F,0),1))</f>
      </c>
      <c r="BP22" s="57">
        <f>IF(ISNA(MATCH(CONCATENATE(BO$4,$A22),'Výsledková listina'!$F:$F,0)),"",INDEX('Výsledková listina'!$H:$H,MATCH(CONCATENATE(BO$4,$A22),'Výsledková listina'!$F:$F,0),1))</f>
      </c>
      <c r="BQ22" s="4"/>
      <c r="BR22" s="55">
        <f t="shared" si="12"/>
      </c>
      <c r="BS22" s="79"/>
      <c r="BT22" s="17">
        <f>IF(ISNA(MATCH(CONCATENATE(BT$4,$A22),'Výsledková listina'!$F:$F,0)),"",INDEX('Výsledková listina'!$C:$C,MATCH(CONCATENATE(BT$4,$A22),'Výsledková listina'!$F:$F,0),1))</f>
      </c>
      <c r="BU22" s="57">
        <f>IF(ISNA(MATCH(CONCATENATE(BT$4,$A22),'Výsledková listina'!$F:$F,0)),"",INDEX('Výsledková listina'!$H:$H,MATCH(CONCATENATE(BT$4,$A22),'Výsledková listina'!$F:$F,0),1))</f>
      </c>
      <c r="BV22" s="4"/>
      <c r="BW22" s="55">
        <f t="shared" si="13"/>
      </c>
      <c r="BX22" s="79"/>
    </row>
    <row r="23" spans="1:76" s="10" customFormat="1" ht="34.5" customHeight="1">
      <c r="A23" s="5">
        <v>18</v>
      </c>
      <c r="B23" s="17">
        <f>IF(ISNA(MATCH(CONCATENATE(B$4,$A23),'Výsledková listina'!$F:$F,0)),"",INDEX('Výsledková listina'!$C:$C,MATCH(CONCATENATE(B$4,$A23),'Výsledková listina'!$F:$F,0),1))</f>
      </c>
      <c r="C23" s="57">
        <f>IF(ISNA(MATCH(CONCATENATE(B$4,$A23),'Výsledková listina'!$F:$F,0)),"",INDEX('Výsledková listina'!$H:$H,MATCH(CONCATENATE(B$4,$A23),'Výsledková listina'!$F:$F,0),1))</f>
      </c>
      <c r="D23" s="4"/>
      <c r="E23" s="55">
        <f t="shared" si="14"/>
      </c>
      <c r="F23" s="79"/>
      <c r="G23" s="17">
        <f>IF(ISNA(MATCH(CONCATENATE(G$4,$A23),'Výsledková listina'!$F:$F,0)),"",INDEX('Výsledková listina'!$C:$C,MATCH(CONCATENATE(G$4,$A23),'Výsledková listina'!$F:$F,0),1))</f>
      </c>
      <c r="H23" s="57">
        <f>IF(ISNA(MATCH(CONCATENATE(G$4,$A23),'Výsledková listina'!$F:$F,0)),"",INDEX('Výsledková listina'!$H:$H,MATCH(CONCATENATE(G$4,$A23),'Výsledková listina'!$F:$F,0),1))</f>
      </c>
      <c r="I23" s="4"/>
      <c r="J23" s="55">
        <f t="shared" si="0"/>
      </c>
      <c r="K23" s="79"/>
      <c r="L23" s="17">
        <f>IF(ISNA(MATCH(CONCATENATE(L$4,$A23),'Výsledková listina'!$F:$F,0)),"",INDEX('Výsledková listina'!$C:$C,MATCH(CONCATENATE(L$4,$A23),'Výsledková listina'!$F:$F,0),1))</f>
      </c>
      <c r="M23" s="57">
        <f>IF(ISNA(MATCH(CONCATENATE(L$4,$A23),'Výsledková listina'!$F:$F,0)),"",INDEX('Výsledková listina'!$H:$H,MATCH(CONCATENATE(L$4,$A23),'Výsledková listina'!$F:$F,0),1))</f>
      </c>
      <c r="N23" s="4"/>
      <c r="O23" s="55">
        <f t="shared" si="1"/>
      </c>
      <c r="P23" s="79"/>
      <c r="Q23" s="17">
        <f>IF(ISNA(MATCH(CONCATENATE(Q$4,$A23),'Výsledková listina'!$F:$F,0)),"",INDEX('Výsledková listina'!$C:$C,MATCH(CONCATENATE(Q$4,$A23),'Výsledková listina'!$F:$F,0),1))</f>
      </c>
      <c r="R23" s="57">
        <f>IF(ISNA(MATCH(CONCATENATE(Q$4,$A23),'Výsledková listina'!$F:$F,0)),"",INDEX('Výsledková listina'!$H:$H,MATCH(CONCATENATE(Q$4,$A23),'Výsledková listina'!$F:$F,0),1))</f>
      </c>
      <c r="S23" s="4"/>
      <c r="T23" s="55">
        <f t="shared" si="2"/>
      </c>
      <c r="U23" s="79"/>
      <c r="V23" s="17">
        <f>IF(ISNA(MATCH(CONCATENATE(V$4,$A23),'Výsledková listina'!$F:$F,0)),"",INDEX('Výsledková listina'!$C:$C,MATCH(CONCATENATE(V$4,$A23),'Výsledková listina'!$F:$F,0),1))</f>
      </c>
      <c r="W23" s="57">
        <f>IF(ISNA(MATCH(CONCATENATE(V$4,$A23),'Výsledková listina'!$F:$F,0)),"",INDEX('Výsledková listina'!$H:$H,MATCH(CONCATENATE(V$4,$A23),'Výsledková listina'!$F:$F,0),1))</f>
      </c>
      <c r="X23" s="4"/>
      <c r="Y23" s="55">
        <f t="shared" si="3"/>
      </c>
      <c r="Z23" s="79"/>
      <c r="AA23" s="17">
        <f>IF(ISNA(MATCH(CONCATENATE(AA$4,$A23),'Výsledková listina'!$F:$F,0)),"",INDEX('Výsledková listina'!$C:$C,MATCH(CONCATENATE(AA$4,$A23),'Výsledková listina'!$F:$F,0),1))</f>
      </c>
      <c r="AB23" s="57">
        <f>IF(ISNA(MATCH(CONCATENATE(AA$4,$A23),'Výsledková listina'!$F:$F,0)),"",INDEX('Výsledková listina'!$H:$H,MATCH(CONCATENATE(AA$4,$A23),'Výsledková listina'!$F:$F,0),1))</f>
      </c>
      <c r="AC23" s="4"/>
      <c r="AD23" s="55">
        <f t="shared" si="4"/>
      </c>
      <c r="AE23" s="79"/>
      <c r="AF23" s="17">
        <f>IF(ISNA(MATCH(CONCATENATE(AF$4,$A23),'Výsledková listina'!$F:$F,0)),"",INDEX('Výsledková listina'!$C:$C,MATCH(CONCATENATE(AF$4,$A23),'Výsledková listina'!$F:$F,0),1))</f>
      </c>
      <c r="AG23" s="57">
        <f>IF(ISNA(MATCH(CONCATENATE(AF$4,$A23),'Výsledková listina'!$F:$F,0)),"",INDEX('Výsledková listina'!$H:$H,MATCH(CONCATENATE(AF$4,$A23),'Výsledková listina'!$F:$F,0),1))</f>
      </c>
      <c r="AH23" s="4"/>
      <c r="AI23" s="55">
        <f t="shared" si="5"/>
      </c>
      <c r="AJ23" s="79"/>
      <c r="AK23" s="17">
        <f>IF(ISNA(MATCH(CONCATENATE(AK$4,$A23),'Výsledková listina'!$F:$F,0)),"",INDEX('Výsledková listina'!$C:$C,MATCH(CONCATENATE(AK$4,$A23),'Výsledková listina'!$F:$F,0),1))</f>
      </c>
      <c r="AL23" s="57">
        <f>IF(ISNA(MATCH(CONCATENATE(AK$4,$A23),'Výsledková listina'!$F:$F,0)),"",INDEX('Výsledková listina'!$H:$H,MATCH(CONCATENATE(AK$4,$A23),'Výsledková listina'!$F:$F,0),1))</f>
      </c>
      <c r="AM23" s="4"/>
      <c r="AN23" s="55">
        <f t="shared" si="6"/>
      </c>
      <c r="AO23" s="79"/>
      <c r="AP23" s="17">
        <f>IF(ISNA(MATCH(CONCATENATE(AP$4,$A23),'Výsledková listina'!$F:$F,0)),"",INDEX('Výsledková listina'!$C:$C,MATCH(CONCATENATE(AP$4,$A23),'Výsledková listina'!$F:$F,0),1))</f>
      </c>
      <c r="AQ23" s="57">
        <f>IF(ISNA(MATCH(CONCATENATE(AP$4,$A23),'Výsledková listina'!$F:$F,0)),"",INDEX('Výsledková listina'!$H:$H,MATCH(CONCATENATE(AP$4,$A23),'Výsledková listina'!$F:$F,0),1))</f>
      </c>
      <c r="AR23" s="4"/>
      <c r="AS23" s="55">
        <f t="shared" si="7"/>
      </c>
      <c r="AT23" s="79"/>
      <c r="AU23" s="17">
        <f>IF(ISNA(MATCH(CONCATENATE(AU$4,$A23),'Výsledková listina'!$F:$F,0)),"",INDEX('Výsledková listina'!$C:$C,MATCH(CONCATENATE(AU$4,$A23),'Výsledková listina'!$F:$F,0),1))</f>
      </c>
      <c r="AV23" s="57">
        <f>IF(ISNA(MATCH(CONCATENATE(AU$4,$A23),'Výsledková listina'!$F:$F,0)),"",INDEX('Výsledková listina'!$H:$H,MATCH(CONCATENATE(AU$4,$A23),'Výsledková listina'!$F:$F,0),1))</f>
      </c>
      <c r="AW23" s="4"/>
      <c r="AX23" s="55">
        <f t="shared" si="8"/>
      </c>
      <c r="AY23" s="79"/>
      <c r="AZ23" s="17">
        <f>IF(ISNA(MATCH(CONCATENATE(AZ$4,$A23),'Výsledková listina'!$F:$F,0)),"",INDEX('Výsledková listina'!$C:$C,MATCH(CONCATENATE(AZ$4,$A23),'Výsledková listina'!$F:$F,0),1))</f>
      </c>
      <c r="BA23" s="57">
        <f>IF(ISNA(MATCH(CONCATENATE(AZ$4,$A23),'Výsledková listina'!$F:$F,0)),"",INDEX('Výsledková listina'!$H:$H,MATCH(CONCATENATE(AZ$4,$A23),'Výsledková listina'!$F:$F,0),1))</f>
      </c>
      <c r="BB23" s="4"/>
      <c r="BC23" s="55">
        <f t="shared" si="9"/>
      </c>
      <c r="BD23" s="79"/>
      <c r="BE23" s="17">
        <f>IF(ISNA(MATCH(CONCATENATE(BE$4,$A23),'Výsledková listina'!$F:$F,0)),"",INDEX('Výsledková listina'!$C:$C,MATCH(CONCATENATE(BE$4,$A23),'Výsledková listina'!$F:$F,0),1))</f>
      </c>
      <c r="BF23" s="57">
        <f>IF(ISNA(MATCH(CONCATENATE(BE$4,$A23),'Výsledková listina'!$F:$F,0)),"",INDEX('Výsledková listina'!$H:$H,MATCH(CONCATENATE(BE$4,$A23),'Výsledková listina'!$F:$F,0),1))</f>
      </c>
      <c r="BG23" s="4"/>
      <c r="BH23" s="55">
        <f t="shared" si="10"/>
      </c>
      <c r="BI23" s="79"/>
      <c r="BJ23" s="17">
        <f>IF(ISNA(MATCH(CONCATENATE(BJ$4,$A23),'Výsledková listina'!$F:$F,0)),"",INDEX('Výsledková listina'!$C:$C,MATCH(CONCATENATE(BJ$4,$A23),'Výsledková listina'!$F:$F,0),1))</f>
      </c>
      <c r="BK23" s="57">
        <f>IF(ISNA(MATCH(CONCATENATE(BJ$4,$A23),'Výsledková listina'!$F:$F,0)),"",INDEX('Výsledková listina'!$H:$H,MATCH(CONCATENATE(BJ$4,$A23),'Výsledková listina'!$F:$F,0),1))</f>
      </c>
      <c r="BL23" s="4"/>
      <c r="BM23" s="55">
        <f t="shared" si="11"/>
      </c>
      <c r="BN23" s="79"/>
      <c r="BO23" s="17">
        <f>IF(ISNA(MATCH(CONCATENATE(BO$4,$A23),'Výsledková listina'!$F:$F,0)),"",INDEX('Výsledková listina'!$C:$C,MATCH(CONCATENATE(BO$4,$A23),'Výsledková listina'!$F:$F,0),1))</f>
      </c>
      <c r="BP23" s="57">
        <f>IF(ISNA(MATCH(CONCATENATE(BO$4,$A23),'Výsledková listina'!$F:$F,0)),"",INDEX('Výsledková listina'!$H:$H,MATCH(CONCATENATE(BO$4,$A23),'Výsledková listina'!$F:$F,0),1))</f>
      </c>
      <c r="BQ23" s="4"/>
      <c r="BR23" s="55">
        <f t="shared" si="12"/>
      </c>
      <c r="BS23" s="79"/>
      <c r="BT23" s="17">
        <f>IF(ISNA(MATCH(CONCATENATE(BT$4,$A23),'Výsledková listina'!$F:$F,0)),"",INDEX('Výsledková listina'!$C:$C,MATCH(CONCATENATE(BT$4,$A23),'Výsledková listina'!$F:$F,0),1))</f>
      </c>
      <c r="BU23" s="57">
        <f>IF(ISNA(MATCH(CONCATENATE(BT$4,$A23),'Výsledková listina'!$F:$F,0)),"",INDEX('Výsledková listina'!$H:$H,MATCH(CONCATENATE(BT$4,$A23),'Výsledková listina'!$F:$F,0),1))</f>
      </c>
      <c r="BV23" s="4"/>
      <c r="BW23" s="55">
        <f t="shared" si="13"/>
      </c>
      <c r="BX23" s="79"/>
    </row>
    <row r="24" spans="1:76" s="10" customFormat="1" ht="34.5" customHeight="1">
      <c r="A24" s="5">
        <v>19</v>
      </c>
      <c r="B24" s="17">
        <f>IF(ISNA(MATCH(CONCATENATE(B$4,$A24),'Výsledková listina'!$F:$F,0)),"",INDEX('Výsledková listina'!$C:$C,MATCH(CONCATENATE(B$4,$A24),'Výsledková listina'!$F:$F,0),1))</f>
      </c>
      <c r="C24" s="57">
        <f>IF(ISNA(MATCH(CONCATENATE(B$4,$A24),'Výsledková listina'!$F:$F,0)),"",INDEX('Výsledková listina'!$H:$H,MATCH(CONCATENATE(B$4,$A24),'Výsledková listina'!$F:$F,0),1))</f>
      </c>
      <c r="D24" s="4"/>
      <c r="E24" s="55">
        <f t="shared" si="14"/>
      </c>
      <c r="F24" s="79"/>
      <c r="G24" s="17">
        <f>IF(ISNA(MATCH(CONCATENATE(G$4,$A24),'Výsledková listina'!$F:$F,0)),"",INDEX('Výsledková listina'!$C:$C,MATCH(CONCATENATE(G$4,$A24),'Výsledková listina'!$F:$F,0),1))</f>
      </c>
      <c r="H24" s="57">
        <f>IF(ISNA(MATCH(CONCATENATE(G$4,$A24),'Výsledková listina'!$F:$F,0)),"",INDEX('Výsledková listina'!$H:$H,MATCH(CONCATENATE(G$4,$A24),'Výsledková listina'!$F:$F,0),1))</f>
      </c>
      <c r="I24" s="4"/>
      <c r="J24" s="55">
        <f t="shared" si="0"/>
      </c>
      <c r="K24" s="79"/>
      <c r="L24" s="17">
        <f>IF(ISNA(MATCH(CONCATENATE(L$4,$A24),'Výsledková listina'!$F:$F,0)),"",INDEX('Výsledková listina'!$C:$C,MATCH(CONCATENATE(L$4,$A24),'Výsledková listina'!$F:$F,0),1))</f>
      </c>
      <c r="M24" s="57">
        <f>IF(ISNA(MATCH(CONCATENATE(L$4,$A24),'Výsledková listina'!$F:$F,0)),"",INDEX('Výsledková listina'!$H:$H,MATCH(CONCATENATE(L$4,$A24),'Výsledková listina'!$F:$F,0),1))</f>
      </c>
      <c r="N24" s="4"/>
      <c r="O24" s="55">
        <f t="shared" si="1"/>
      </c>
      <c r="P24" s="79"/>
      <c r="Q24" s="17">
        <f>IF(ISNA(MATCH(CONCATENATE(Q$4,$A24),'Výsledková listina'!$F:$F,0)),"",INDEX('Výsledková listina'!$C:$C,MATCH(CONCATENATE(Q$4,$A24),'Výsledková listina'!$F:$F,0),1))</f>
      </c>
      <c r="R24" s="57">
        <f>IF(ISNA(MATCH(CONCATENATE(Q$4,$A24),'Výsledková listina'!$F:$F,0)),"",INDEX('Výsledková listina'!$H:$H,MATCH(CONCATENATE(Q$4,$A24),'Výsledková listina'!$F:$F,0),1))</f>
      </c>
      <c r="S24" s="4"/>
      <c r="T24" s="55">
        <f t="shared" si="2"/>
      </c>
      <c r="U24" s="79"/>
      <c r="V24" s="17">
        <f>IF(ISNA(MATCH(CONCATENATE(V$4,$A24),'Výsledková listina'!$F:$F,0)),"",INDEX('Výsledková listina'!$C:$C,MATCH(CONCATENATE(V$4,$A24),'Výsledková listina'!$F:$F,0),1))</f>
      </c>
      <c r="W24" s="57">
        <f>IF(ISNA(MATCH(CONCATENATE(V$4,$A24),'Výsledková listina'!$F:$F,0)),"",INDEX('Výsledková listina'!$H:$H,MATCH(CONCATENATE(V$4,$A24),'Výsledková listina'!$F:$F,0),1))</f>
      </c>
      <c r="X24" s="4"/>
      <c r="Y24" s="55">
        <f t="shared" si="3"/>
      </c>
      <c r="Z24" s="79"/>
      <c r="AA24" s="17">
        <f>IF(ISNA(MATCH(CONCATENATE(AA$4,$A24),'Výsledková listina'!$F:$F,0)),"",INDEX('Výsledková listina'!$C:$C,MATCH(CONCATENATE(AA$4,$A24),'Výsledková listina'!$F:$F,0),1))</f>
      </c>
      <c r="AB24" s="57">
        <f>IF(ISNA(MATCH(CONCATENATE(AA$4,$A24),'Výsledková listina'!$F:$F,0)),"",INDEX('Výsledková listina'!$H:$H,MATCH(CONCATENATE(AA$4,$A24),'Výsledková listina'!$F:$F,0),1))</f>
      </c>
      <c r="AC24" s="4"/>
      <c r="AD24" s="55">
        <f t="shared" si="4"/>
      </c>
      <c r="AE24" s="79"/>
      <c r="AF24" s="17">
        <f>IF(ISNA(MATCH(CONCATENATE(AF$4,$A24),'Výsledková listina'!$F:$F,0)),"",INDEX('Výsledková listina'!$C:$C,MATCH(CONCATENATE(AF$4,$A24),'Výsledková listina'!$F:$F,0),1))</f>
      </c>
      <c r="AG24" s="57">
        <f>IF(ISNA(MATCH(CONCATENATE(AF$4,$A24),'Výsledková listina'!$F:$F,0)),"",INDEX('Výsledková listina'!$H:$H,MATCH(CONCATENATE(AF$4,$A24),'Výsledková listina'!$F:$F,0),1))</f>
      </c>
      <c r="AH24" s="4"/>
      <c r="AI24" s="55">
        <f t="shared" si="5"/>
      </c>
      <c r="AJ24" s="79"/>
      <c r="AK24" s="17">
        <f>IF(ISNA(MATCH(CONCATENATE(AK$4,$A24),'Výsledková listina'!$F:$F,0)),"",INDEX('Výsledková listina'!$C:$C,MATCH(CONCATENATE(AK$4,$A24),'Výsledková listina'!$F:$F,0),1))</f>
      </c>
      <c r="AL24" s="57">
        <f>IF(ISNA(MATCH(CONCATENATE(AK$4,$A24),'Výsledková listina'!$F:$F,0)),"",INDEX('Výsledková listina'!$H:$H,MATCH(CONCATENATE(AK$4,$A24),'Výsledková listina'!$F:$F,0),1))</f>
      </c>
      <c r="AM24" s="4"/>
      <c r="AN24" s="55">
        <f t="shared" si="6"/>
      </c>
      <c r="AO24" s="79"/>
      <c r="AP24" s="17">
        <f>IF(ISNA(MATCH(CONCATENATE(AP$4,$A24),'Výsledková listina'!$F:$F,0)),"",INDEX('Výsledková listina'!$C:$C,MATCH(CONCATENATE(AP$4,$A24),'Výsledková listina'!$F:$F,0),1))</f>
      </c>
      <c r="AQ24" s="57">
        <f>IF(ISNA(MATCH(CONCATENATE(AP$4,$A24),'Výsledková listina'!$F:$F,0)),"",INDEX('Výsledková listina'!$H:$H,MATCH(CONCATENATE(AP$4,$A24),'Výsledková listina'!$F:$F,0),1))</f>
      </c>
      <c r="AR24" s="4"/>
      <c r="AS24" s="55">
        <f t="shared" si="7"/>
      </c>
      <c r="AT24" s="79"/>
      <c r="AU24" s="17">
        <f>IF(ISNA(MATCH(CONCATENATE(AU$4,$A24),'Výsledková listina'!$F:$F,0)),"",INDEX('Výsledková listina'!$C:$C,MATCH(CONCATENATE(AU$4,$A24),'Výsledková listina'!$F:$F,0),1))</f>
      </c>
      <c r="AV24" s="57">
        <f>IF(ISNA(MATCH(CONCATENATE(AU$4,$A24),'Výsledková listina'!$F:$F,0)),"",INDEX('Výsledková listina'!$H:$H,MATCH(CONCATENATE(AU$4,$A24),'Výsledková listina'!$F:$F,0),1))</f>
      </c>
      <c r="AW24" s="4"/>
      <c r="AX24" s="55">
        <f t="shared" si="8"/>
      </c>
      <c r="AY24" s="79"/>
      <c r="AZ24" s="17">
        <f>IF(ISNA(MATCH(CONCATENATE(AZ$4,$A24),'Výsledková listina'!$F:$F,0)),"",INDEX('Výsledková listina'!$C:$C,MATCH(CONCATENATE(AZ$4,$A24),'Výsledková listina'!$F:$F,0),1))</f>
      </c>
      <c r="BA24" s="57">
        <f>IF(ISNA(MATCH(CONCATENATE(AZ$4,$A24),'Výsledková listina'!$F:$F,0)),"",INDEX('Výsledková listina'!$H:$H,MATCH(CONCATENATE(AZ$4,$A24),'Výsledková listina'!$F:$F,0),1))</f>
      </c>
      <c r="BB24" s="4"/>
      <c r="BC24" s="55">
        <f t="shared" si="9"/>
      </c>
      <c r="BD24" s="79"/>
      <c r="BE24" s="17">
        <f>IF(ISNA(MATCH(CONCATENATE(BE$4,$A24),'Výsledková listina'!$F:$F,0)),"",INDEX('Výsledková listina'!$C:$C,MATCH(CONCATENATE(BE$4,$A24),'Výsledková listina'!$F:$F,0),1))</f>
      </c>
      <c r="BF24" s="57">
        <f>IF(ISNA(MATCH(CONCATENATE(BE$4,$A24),'Výsledková listina'!$F:$F,0)),"",INDEX('Výsledková listina'!$H:$H,MATCH(CONCATENATE(BE$4,$A24),'Výsledková listina'!$F:$F,0),1))</f>
      </c>
      <c r="BG24" s="4"/>
      <c r="BH24" s="55">
        <f t="shared" si="10"/>
      </c>
      <c r="BI24" s="79"/>
      <c r="BJ24" s="17">
        <f>IF(ISNA(MATCH(CONCATENATE(BJ$4,$A24),'Výsledková listina'!$F:$F,0)),"",INDEX('Výsledková listina'!$C:$C,MATCH(CONCATENATE(BJ$4,$A24),'Výsledková listina'!$F:$F,0),1))</f>
      </c>
      <c r="BK24" s="57">
        <f>IF(ISNA(MATCH(CONCATENATE(BJ$4,$A24),'Výsledková listina'!$F:$F,0)),"",INDEX('Výsledková listina'!$H:$H,MATCH(CONCATENATE(BJ$4,$A24),'Výsledková listina'!$F:$F,0),1))</f>
      </c>
      <c r="BL24" s="4"/>
      <c r="BM24" s="55">
        <f t="shared" si="11"/>
      </c>
      <c r="BN24" s="79"/>
      <c r="BO24" s="17">
        <f>IF(ISNA(MATCH(CONCATENATE(BO$4,$A24),'Výsledková listina'!$F:$F,0)),"",INDEX('Výsledková listina'!$C:$C,MATCH(CONCATENATE(BO$4,$A24),'Výsledková listina'!$F:$F,0),1))</f>
      </c>
      <c r="BP24" s="57">
        <f>IF(ISNA(MATCH(CONCATENATE(BO$4,$A24),'Výsledková listina'!$F:$F,0)),"",INDEX('Výsledková listina'!$H:$H,MATCH(CONCATENATE(BO$4,$A24),'Výsledková listina'!$F:$F,0),1))</f>
      </c>
      <c r="BQ24" s="4"/>
      <c r="BR24" s="55">
        <f t="shared" si="12"/>
      </c>
      <c r="BS24" s="79"/>
      <c r="BT24" s="17">
        <f>IF(ISNA(MATCH(CONCATENATE(BT$4,$A24),'Výsledková listina'!$F:$F,0)),"",INDEX('Výsledková listina'!$C:$C,MATCH(CONCATENATE(BT$4,$A24),'Výsledková listina'!$F:$F,0),1))</f>
      </c>
      <c r="BU24" s="57">
        <f>IF(ISNA(MATCH(CONCATENATE(BT$4,$A24),'Výsledková listina'!$F:$F,0)),"",INDEX('Výsledková listina'!$H:$H,MATCH(CONCATENATE(BT$4,$A24),'Výsledková listina'!$F:$F,0),1))</f>
      </c>
      <c r="BV24" s="4"/>
      <c r="BW24" s="55">
        <f t="shared" si="13"/>
      </c>
      <c r="BX24" s="79"/>
    </row>
    <row r="25" spans="1:76" s="10" customFormat="1" ht="34.5" customHeight="1">
      <c r="A25" s="5">
        <v>20</v>
      </c>
      <c r="B25" s="17">
        <f>IF(ISNA(MATCH(CONCATENATE(B$4,$A25),'Výsledková listina'!$F:$F,0)),"",INDEX('Výsledková listina'!$C:$C,MATCH(CONCATENATE(B$4,$A25),'Výsledková listina'!$F:$F,0),1))</f>
      </c>
      <c r="C25" s="57">
        <f>IF(ISNA(MATCH(CONCATENATE(B$4,$A25),'Výsledková listina'!$F:$F,0)),"",INDEX('Výsledková listina'!$H:$H,MATCH(CONCATENATE(B$4,$A25),'Výsledková listina'!$F:$F,0),1))</f>
      </c>
      <c r="D25" s="4"/>
      <c r="E25" s="55">
        <f t="shared" si="14"/>
      </c>
      <c r="F25" s="79"/>
      <c r="G25" s="17">
        <f>IF(ISNA(MATCH(CONCATENATE(G$4,$A25),'Výsledková listina'!$F:$F,0)),"",INDEX('Výsledková listina'!$C:$C,MATCH(CONCATENATE(G$4,$A25),'Výsledková listina'!$F:$F,0),1))</f>
      </c>
      <c r="H25" s="57">
        <f>IF(ISNA(MATCH(CONCATENATE(G$4,$A25),'Výsledková listina'!$F:$F,0)),"",INDEX('Výsledková listina'!$H:$H,MATCH(CONCATENATE(G$4,$A25),'Výsledková listina'!$F:$F,0),1))</f>
      </c>
      <c r="I25" s="4"/>
      <c r="J25" s="55">
        <f t="shared" si="0"/>
      </c>
      <c r="K25" s="79"/>
      <c r="L25" s="17">
        <f>IF(ISNA(MATCH(CONCATENATE(L$4,$A25),'Výsledková listina'!$F:$F,0)),"",INDEX('Výsledková listina'!$C:$C,MATCH(CONCATENATE(L$4,$A25),'Výsledková listina'!$F:$F,0),1))</f>
      </c>
      <c r="M25" s="57">
        <f>IF(ISNA(MATCH(CONCATENATE(L$4,$A25),'Výsledková listina'!$F:$F,0)),"",INDEX('Výsledková listina'!$H:$H,MATCH(CONCATENATE(L$4,$A25),'Výsledková listina'!$F:$F,0),1))</f>
      </c>
      <c r="N25" s="4"/>
      <c r="O25" s="55">
        <f t="shared" si="1"/>
      </c>
      <c r="P25" s="79"/>
      <c r="Q25" s="17">
        <f>IF(ISNA(MATCH(CONCATENATE(Q$4,$A25),'Výsledková listina'!$F:$F,0)),"",INDEX('Výsledková listina'!$C:$C,MATCH(CONCATENATE(Q$4,$A25),'Výsledková listina'!$F:$F,0),1))</f>
      </c>
      <c r="R25" s="57">
        <f>IF(ISNA(MATCH(CONCATENATE(Q$4,$A25),'Výsledková listina'!$F:$F,0)),"",INDEX('Výsledková listina'!$H:$H,MATCH(CONCATENATE(Q$4,$A25),'Výsledková listina'!$F:$F,0),1))</f>
      </c>
      <c r="S25" s="4"/>
      <c r="T25" s="55">
        <f t="shared" si="2"/>
      </c>
      <c r="U25" s="79"/>
      <c r="V25" s="17">
        <f>IF(ISNA(MATCH(CONCATENATE(V$4,$A25),'Výsledková listina'!$F:$F,0)),"",INDEX('Výsledková listina'!$C:$C,MATCH(CONCATENATE(V$4,$A25),'Výsledková listina'!$F:$F,0),1))</f>
      </c>
      <c r="W25" s="57">
        <f>IF(ISNA(MATCH(CONCATENATE(V$4,$A25),'Výsledková listina'!$F:$F,0)),"",INDEX('Výsledková listina'!$H:$H,MATCH(CONCATENATE(V$4,$A25),'Výsledková listina'!$F:$F,0),1))</f>
      </c>
      <c r="X25" s="4"/>
      <c r="Y25" s="55">
        <f t="shared" si="3"/>
      </c>
      <c r="Z25" s="79"/>
      <c r="AA25" s="17">
        <f>IF(ISNA(MATCH(CONCATENATE(AA$4,$A25),'Výsledková listina'!$F:$F,0)),"",INDEX('Výsledková listina'!$C:$C,MATCH(CONCATENATE(AA$4,$A25),'Výsledková listina'!$F:$F,0),1))</f>
      </c>
      <c r="AB25" s="57">
        <f>IF(ISNA(MATCH(CONCATENATE(AA$4,$A25),'Výsledková listina'!$F:$F,0)),"",INDEX('Výsledková listina'!$H:$H,MATCH(CONCATENATE(AA$4,$A25),'Výsledková listina'!$F:$F,0),1))</f>
      </c>
      <c r="AC25" s="4"/>
      <c r="AD25" s="55">
        <f t="shared" si="4"/>
      </c>
      <c r="AE25" s="79"/>
      <c r="AF25" s="17">
        <f>IF(ISNA(MATCH(CONCATENATE(AF$4,$A25),'Výsledková listina'!$F:$F,0)),"",INDEX('Výsledková listina'!$C:$C,MATCH(CONCATENATE(AF$4,$A25),'Výsledková listina'!$F:$F,0),1))</f>
      </c>
      <c r="AG25" s="57">
        <f>IF(ISNA(MATCH(CONCATENATE(AF$4,$A25),'Výsledková listina'!$F:$F,0)),"",INDEX('Výsledková listina'!$H:$H,MATCH(CONCATENATE(AF$4,$A25),'Výsledková listina'!$F:$F,0),1))</f>
      </c>
      <c r="AH25" s="4"/>
      <c r="AI25" s="55">
        <f t="shared" si="5"/>
      </c>
      <c r="AJ25" s="79"/>
      <c r="AK25" s="17">
        <f>IF(ISNA(MATCH(CONCATENATE(AK$4,$A25),'Výsledková listina'!$F:$F,0)),"",INDEX('Výsledková listina'!$C:$C,MATCH(CONCATENATE(AK$4,$A25),'Výsledková listina'!$F:$F,0),1))</f>
      </c>
      <c r="AL25" s="57">
        <f>IF(ISNA(MATCH(CONCATENATE(AK$4,$A25),'Výsledková listina'!$F:$F,0)),"",INDEX('Výsledková listina'!$H:$H,MATCH(CONCATENATE(AK$4,$A25),'Výsledková listina'!$F:$F,0),1))</f>
      </c>
      <c r="AM25" s="4"/>
      <c r="AN25" s="55">
        <f t="shared" si="6"/>
      </c>
      <c r="AO25" s="79"/>
      <c r="AP25" s="17">
        <f>IF(ISNA(MATCH(CONCATENATE(AP$4,$A25),'Výsledková listina'!$F:$F,0)),"",INDEX('Výsledková listina'!$C:$C,MATCH(CONCATENATE(AP$4,$A25),'Výsledková listina'!$F:$F,0),1))</f>
      </c>
      <c r="AQ25" s="57">
        <f>IF(ISNA(MATCH(CONCATENATE(AP$4,$A25),'Výsledková listina'!$F:$F,0)),"",INDEX('Výsledková listina'!$H:$H,MATCH(CONCATENATE(AP$4,$A25),'Výsledková listina'!$F:$F,0),1))</f>
      </c>
      <c r="AR25" s="4"/>
      <c r="AS25" s="55">
        <f t="shared" si="7"/>
      </c>
      <c r="AT25" s="79"/>
      <c r="AU25" s="17">
        <f>IF(ISNA(MATCH(CONCATENATE(AU$4,$A25),'Výsledková listina'!$F:$F,0)),"",INDEX('Výsledková listina'!$C:$C,MATCH(CONCATENATE(AU$4,$A25),'Výsledková listina'!$F:$F,0),1))</f>
      </c>
      <c r="AV25" s="57">
        <f>IF(ISNA(MATCH(CONCATENATE(AU$4,$A25),'Výsledková listina'!$F:$F,0)),"",INDEX('Výsledková listina'!$H:$H,MATCH(CONCATENATE(AU$4,$A25),'Výsledková listina'!$F:$F,0),1))</f>
      </c>
      <c r="AW25" s="4"/>
      <c r="AX25" s="55">
        <f t="shared" si="8"/>
      </c>
      <c r="AY25" s="79"/>
      <c r="AZ25" s="17">
        <f>IF(ISNA(MATCH(CONCATENATE(AZ$4,$A25),'Výsledková listina'!$F:$F,0)),"",INDEX('Výsledková listina'!$C:$C,MATCH(CONCATENATE(AZ$4,$A25),'Výsledková listina'!$F:$F,0),1))</f>
      </c>
      <c r="BA25" s="57">
        <f>IF(ISNA(MATCH(CONCATENATE(AZ$4,$A25),'Výsledková listina'!$F:$F,0)),"",INDEX('Výsledková listina'!$H:$H,MATCH(CONCATENATE(AZ$4,$A25),'Výsledková listina'!$F:$F,0),1))</f>
      </c>
      <c r="BB25" s="4"/>
      <c r="BC25" s="55">
        <f t="shared" si="9"/>
      </c>
      <c r="BD25" s="79"/>
      <c r="BE25" s="17">
        <f>IF(ISNA(MATCH(CONCATENATE(BE$4,$A25),'Výsledková listina'!$F:$F,0)),"",INDEX('Výsledková listina'!$C:$C,MATCH(CONCATENATE(BE$4,$A25),'Výsledková listina'!$F:$F,0),1))</f>
      </c>
      <c r="BF25" s="57">
        <f>IF(ISNA(MATCH(CONCATENATE(BE$4,$A25),'Výsledková listina'!$F:$F,0)),"",INDEX('Výsledková listina'!$H:$H,MATCH(CONCATENATE(BE$4,$A25),'Výsledková listina'!$F:$F,0),1))</f>
      </c>
      <c r="BG25" s="4"/>
      <c r="BH25" s="55">
        <f t="shared" si="10"/>
      </c>
      <c r="BI25" s="79"/>
      <c r="BJ25" s="17">
        <f>IF(ISNA(MATCH(CONCATENATE(BJ$4,$A25),'Výsledková listina'!$F:$F,0)),"",INDEX('Výsledková listina'!$C:$C,MATCH(CONCATENATE(BJ$4,$A25),'Výsledková listina'!$F:$F,0),1))</f>
      </c>
      <c r="BK25" s="57">
        <f>IF(ISNA(MATCH(CONCATENATE(BJ$4,$A25),'Výsledková listina'!$F:$F,0)),"",INDEX('Výsledková listina'!$H:$H,MATCH(CONCATENATE(BJ$4,$A25),'Výsledková listina'!$F:$F,0),1))</f>
      </c>
      <c r="BL25" s="4"/>
      <c r="BM25" s="55">
        <f t="shared" si="11"/>
      </c>
      <c r="BN25" s="79"/>
      <c r="BO25" s="17">
        <f>IF(ISNA(MATCH(CONCATENATE(BO$4,$A25),'Výsledková listina'!$F:$F,0)),"",INDEX('Výsledková listina'!$C:$C,MATCH(CONCATENATE(BO$4,$A25),'Výsledková listina'!$F:$F,0),1))</f>
      </c>
      <c r="BP25" s="57">
        <f>IF(ISNA(MATCH(CONCATENATE(BO$4,$A25),'Výsledková listina'!$F:$F,0)),"",INDEX('Výsledková listina'!$H:$H,MATCH(CONCATENATE(BO$4,$A25),'Výsledková listina'!$F:$F,0),1))</f>
      </c>
      <c r="BQ25" s="4"/>
      <c r="BR25" s="55">
        <f t="shared" si="12"/>
      </c>
      <c r="BS25" s="79"/>
      <c r="BT25" s="17">
        <f>IF(ISNA(MATCH(CONCATENATE(BT$4,$A25),'Výsledková listina'!$F:$F,0)),"",INDEX('Výsledková listina'!$C:$C,MATCH(CONCATENATE(BT$4,$A25),'Výsledková listina'!$F:$F,0),1))</f>
      </c>
      <c r="BU25" s="57">
        <f>IF(ISNA(MATCH(CONCATENATE(BT$4,$A25),'Výsledková listina'!$F:$F,0)),"",INDEX('Výsledková listina'!$H:$H,MATCH(CONCATENATE(BT$4,$A25),'Výsledková listina'!$F:$F,0),1))</f>
      </c>
      <c r="BV25" s="4"/>
      <c r="BW25" s="55">
        <f t="shared" si="13"/>
      </c>
      <c r="BX25" s="79"/>
    </row>
    <row r="26" spans="1:76" s="10" customFormat="1" ht="34.5" customHeight="1">
      <c r="A26" s="5">
        <v>21</v>
      </c>
      <c r="B26" s="17">
        <f>IF(ISNA(MATCH(CONCATENATE(B$4,$A26),'Výsledková listina'!$F:$F,0)),"",INDEX('Výsledková listina'!$C:$C,MATCH(CONCATENATE(B$4,$A26),'Výsledková listina'!$F:$F,0),1))</f>
      </c>
      <c r="C26" s="57">
        <f>IF(ISNA(MATCH(CONCATENATE(B$4,$A26),'Výsledková listina'!$F:$F,0)),"",INDEX('Výsledková listina'!$H:$H,MATCH(CONCATENATE(B$4,$A26),'Výsledková listina'!$F:$F,0),1))</f>
      </c>
      <c r="D26" s="4"/>
      <c r="E26" s="55">
        <f t="shared" si="14"/>
      </c>
      <c r="F26" s="79"/>
      <c r="G26" s="17">
        <f>IF(ISNA(MATCH(CONCATENATE(G$4,$A26),'Výsledková listina'!$F:$F,0)),"",INDEX('Výsledková listina'!$C:$C,MATCH(CONCATENATE(G$4,$A26),'Výsledková listina'!$F:$F,0),1))</f>
      </c>
      <c r="H26" s="57">
        <f>IF(ISNA(MATCH(CONCATENATE(G$4,$A26),'Výsledková listina'!$F:$F,0)),"",INDEX('Výsledková listina'!$H:$H,MATCH(CONCATENATE(G$4,$A26),'Výsledková listina'!$F:$F,0),1))</f>
      </c>
      <c r="I26" s="4"/>
      <c r="J26" s="55">
        <f t="shared" si="0"/>
      </c>
      <c r="K26" s="79"/>
      <c r="L26" s="17">
        <f>IF(ISNA(MATCH(CONCATENATE(L$4,$A26),'Výsledková listina'!$F:$F,0)),"",INDEX('Výsledková listina'!$C:$C,MATCH(CONCATENATE(L$4,$A26),'Výsledková listina'!$F:$F,0),1))</f>
      </c>
      <c r="M26" s="57">
        <f>IF(ISNA(MATCH(CONCATENATE(L$4,$A26),'Výsledková listina'!$F:$F,0)),"",INDEX('Výsledková listina'!$H:$H,MATCH(CONCATENATE(L$4,$A26),'Výsledková listina'!$F:$F,0),1))</f>
      </c>
      <c r="N26" s="4"/>
      <c r="O26" s="55">
        <f t="shared" si="1"/>
      </c>
      <c r="P26" s="79"/>
      <c r="Q26" s="17">
        <f>IF(ISNA(MATCH(CONCATENATE(Q$4,$A26),'Výsledková listina'!$F:$F,0)),"",INDEX('Výsledková listina'!$C:$C,MATCH(CONCATENATE(Q$4,$A26),'Výsledková listina'!$F:$F,0),1))</f>
      </c>
      <c r="R26" s="57">
        <f>IF(ISNA(MATCH(CONCATENATE(Q$4,$A26),'Výsledková listina'!$F:$F,0)),"",INDEX('Výsledková listina'!$H:$H,MATCH(CONCATENATE(Q$4,$A26),'Výsledková listina'!$F:$F,0),1))</f>
      </c>
      <c r="S26" s="4"/>
      <c r="T26" s="55">
        <f t="shared" si="2"/>
      </c>
      <c r="U26" s="79"/>
      <c r="V26" s="17">
        <f>IF(ISNA(MATCH(CONCATENATE(V$4,$A26),'Výsledková listina'!$F:$F,0)),"",INDEX('Výsledková listina'!$C:$C,MATCH(CONCATENATE(V$4,$A26),'Výsledková listina'!$F:$F,0),1))</f>
      </c>
      <c r="W26" s="57">
        <f>IF(ISNA(MATCH(CONCATENATE(V$4,$A26),'Výsledková listina'!$F:$F,0)),"",INDEX('Výsledková listina'!$H:$H,MATCH(CONCATENATE(V$4,$A26),'Výsledková listina'!$F:$F,0),1))</f>
      </c>
      <c r="X26" s="4"/>
      <c r="Y26" s="55">
        <f t="shared" si="3"/>
      </c>
      <c r="Z26" s="79"/>
      <c r="AA26" s="17">
        <f>IF(ISNA(MATCH(CONCATENATE(AA$4,$A26),'Výsledková listina'!$F:$F,0)),"",INDEX('Výsledková listina'!$C:$C,MATCH(CONCATENATE(AA$4,$A26),'Výsledková listina'!$F:$F,0),1))</f>
      </c>
      <c r="AB26" s="57">
        <f>IF(ISNA(MATCH(CONCATENATE(AA$4,$A26),'Výsledková listina'!$F:$F,0)),"",INDEX('Výsledková listina'!$H:$H,MATCH(CONCATENATE(AA$4,$A26),'Výsledková listina'!$F:$F,0),1))</f>
      </c>
      <c r="AC26" s="4"/>
      <c r="AD26" s="55">
        <f t="shared" si="4"/>
      </c>
      <c r="AE26" s="79"/>
      <c r="AF26" s="17">
        <f>IF(ISNA(MATCH(CONCATENATE(AF$4,$A26),'Výsledková listina'!$F:$F,0)),"",INDEX('Výsledková listina'!$C:$C,MATCH(CONCATENATE(AF$4,$A26),'Výsledková listina'!$F:$F,0),1))</f>
      </c>
      <c r="AG26" s="57">
        <f>IF(ISNA(MATCH(CONCATENATE(AF$4,$A26),'Výsledková listina'!$F:$F,0)),"",INDEX('Výsledková listina'!$H:$H,MATCH(CONCATENATE(AF$4,$A26),'Výsledková listina'!$F:$F,0),1))</f>
      </c>
      <c r="AH26" s="4"/>
      <c r="AI26" s="55">
        <f t="shared" si="5"/>
      </c>
      <c r="AJ26" s="79"/>
      <c r="AK26" s="17">
        <f>IF(ISNA(MATCH(CONCATENATE(AK$4,$A26),'Výsledková listina'!$F:$F,0)),"",INDEX('Výsledková listina'!$C:$C,MATCH(CONCATENATE(AK$4,$A26),'Výsledková listina'!$F:$F,0),1))</f>
      </c>
      <c r="AL26" s="57">
        <f>IF(ISNA(MATCH(CONCATENATE(AK$4,$A26),'Výsledková listina'!$F:$F,0)),"",INDEX('Výsledková listina'!$H:$H,MATCH(CONCATENATE(AK$4,$A26),'Výsledková listina'!$F:$F,0),1))</f>
      </c>
      <c r="AM26" s="4"/>
      <c r="AN26" s="55">
        <f t="shared" si="6"/>
      </c>
      <c r="AO26" s="79"/>
      <c r="AP26" s="17">
        <f>IF(ISNA(MATCH(CONCATENATE(AP$4,$A26),'Výsledková listina'!$F:$F,0)),"",INDEX('Výsledková listina'!$C:$C,MATCH(CONCATENATE(AP$4,$A26),'Výsledková listina'!$F:$F,0),1))</f>
      </c>
      <c r="AQ26" s="57">
        <f>IF(ISNA(MATCH(CONCATENATE(AP$4,$A26),'Výsledková listina'!$F:$F,0)),"",INDEX('Výsledková listina'!$H:$H,MATCH(CONCATENATE(AP$4,$A26),'Výsledková listina'!$F:$F,0),1))</f>
      </c>
      <c r="AR26" s="4"/>
      <c r="AS26" s="55">
        <f t="shared" si="7"/>
      </c>
      <c r="AT26" s="79"/>
      <c r="AU26" s="17">
        <f>IF(ISNA(MATCH(CONCATENATE(AU$4,$A26),'Výsledková listina'!$F:$F,0)),"",INDEX('Výsledková listina'!$C:$C,MATCH(CONCATENATE(AU$4,$A26),'Výsledková listina'!$F:$F,0),1))</f>
      </c>
      <c r="AV26" s="57">
        <f>IF(ISNA(MATCH(CONCATENATE(AU$4,$A26),'Výsledková listina'!$F:$F,0)),"",INDEX('Výsledková listina'!$H:$H,MATCH(CONCATENATE(AU$4,$A26),'Výsledková listina'!$F:$F,0),1))</f>
      </c>
      <c r="AW26" s="4"/>
      <c r="AX26" s="55">
        <f t="shared" si="8"/>
      </c>
      <c r="AY26" s="79"/>
      <c r="AZ26" s="17">
        <f>IF(ISNA(MATCH(CONCATENATE(AZ$4,$A26),'Výsledková listina'!$F:$F,0)),"",INDEX('Výsledková listina'!$C:$C,MATCH(CONCATENATE(AZ$4,$A26),'Výsledková listina'!$F:$F,0),1))</f>
      </c>
      <c r="BA26" s="57">
        <f>IF(ISNA(MATCH(CONCATENATE(AZ$4,$A26),'Výsledková listina'!$F:$F,0)),"",INDEX('Výsledková listina'!$H:$H,MATCH(CONCATENATE(AZ$4,$A26),'Výsledková listina'!$F:$F,0),1))</f>
      </c>
      <c r="BB26" s="4"/>
      <c r="BC26" s="55">
        <f t="shared" si="9"/>
      </c>
      <c r="BD26" s="79"/>
      <c r="BE26" s="17">
        <f>IF(ISNA(MATCH(CONCATENATE(BE$4,$A26),'Výsledková listina'!$F:$F,0)),"",INDEX('Výsledková listina'!$C:$C,MATCH(CONCATENATE(BE$4,$A26),'Výsledková listina'!$F:$F,0),1))</f>
      </c>
      <c r="BF26" s="57">
        <f>IF(ISNA(MATCH(CONCATENATE(BE$4,$A26),'Výsledková listina'!$F:$F,0)),"",INDEX('Výsledková listina'!$H:$H,MATCH(CONCATENATE(BE$4,$A26),'Výsledková listina'!$F:$F,0),1))</f>
      </c>
      <c r="BG26" s="4"/>
      <c r="BH26" s="55">
        <f t="shared" si="10"/>
      </c>
      <c r="BI26" s="79"/>
      <c r="BJ26" s="17">
        <f>IF(ISNA(MATCH(CONCATENATE(BJ$4,$A26),'Výsledková listina'!$F:$F,0)),"",INDEX('Výsledková listina'!$C:$C,MATCH(CONCATENATE(BJ$4,$A26),'Výsledková listina'!$F:$F,0),1))</f>
      </c>
      <c r="BK26" s="57">
        <f>IF(ISNA(MATCH(CONCATENATE(BJ$4,$A26),'Výsledková listina'!$F:$F,0)),"",INDEX('Výsledková listina'!$H:$H,MATCH(CONCATENATE(BJ$4,$A26),'Výsledková listina'!$F:$F,0),1))</f>
      </c>
      <c r="BL26" s="4"/>
      <c r="BM26" s="55">
        <f t="shared" si="11"/>
      </c>
      <c r="BN26" s="79"/>
      <c r="BO26" s="17">
        <f>IF(ISNA(MATCH(CONCATENATE(BO$4,$A26),'Výsledková listina'!$F:$F,0)),"",INDEX('Výsledková listina'!$C:$C,MATCH(CONCATENATE(BO$4,$A26),'Výsledková listina'!$F:$F,0),1))</f>
      </c>
      <c r="BP26" s="57">
        <f>IF(ISNA(MATCH(CONCATENATE(BO$4,$A26),'Výsledková listina'!$F:$F,0)),"",INDEX('Výsledková listina'!$H:$H,MATCH(CONCATENATE(BO$4,$A26),'Výsledková listina'!$F:$F,0),1))</f>
      </c>
      <c r="BQ26" s="4"/>
      <c r="BR26" s="55">
        <f t="shared" si="12"/>
      </c>
      <c r="BS26" s="79"/>
      <c r="BT26" s="17">
        <f>IF(ISNA(MATCH(CONCATENATE(BT$4,$A26),'Výsledková listina'!$F:$F,0)),"",INDEX('Výsledková listina'!$C:$C,MATCH(CONCATENATE(BT$4,$A26),'Výsledková listina'!$F:$F,0),1))</f>
      </c>
      <c r="BU26" s="57">
        <f>IF(ISNA(MATCH(CONCATENATE(BT$4,$A26),'Výsledková listina'!$F:$F,0)),"",INDEX('Výsledková listina'!$H:$H,MATCH(CONCATENATE(BT$4,$A26),'Výsledková listina'!$F:$F,0),1))</f>
      </c>
      <c r="BV26" s="4"/>
      <c r="BW26" s="55">
        <f t="shared" si="13"/>
      </c>
      <c r="BX26" s="79"/>
    </row>
    <row r="27" spans="1:76" s="10" customFormat="1" ht="34.5" customHeight="1">
      <c r="A27" s="5">
        <v>22</v>
      </c>
      <c r="B27" s="17">
        <f>IF(ISNA(MATCH(CONCATENATE(B$4,$A27),'Výsledková listina'!$F:$F,0)),"",INDEX('Výsledková listina'!$C:$C,MATCH(CONCATENATE(B$4,$A27),'Výsledková listina'!$F:$F,0),1))</f>
      </c>
      <c r="C27" s="57">
        <f>IF(ISNA(MATCH(CONCATENATE(B$4,$A27),'Výsledková listina'!$F:$F,0)),"",INDEX('Výsledková listina'!$H:$H,MATCH(CONCATENATE(B$4,$A27),'Výsledková listina'!$F:$F,0),1))</f>
      </c>
      <c r="D27" s="4"/>
      <c r="E27" s="55">
        <f t="shared" si="14"/>
      </c>
      <c r="F27" s="79"/>
      <c r="G27" s="17">
        <f>IF(ISNA(MATCH(CONCATENATE(G$4,$A27),'Výsledková listina'!$F:$F,0)),"",INDEX('Výsledková listina'!$C:$C,MATCH(CONCATENATE(G$4,$A27),'Výsledková listina'!$F:$F,0),1))</f>
      </c>
      <c r="H27" s="57">
        <f>IF(ISNA(MATCH(CONCATENATE(G$4,$A27),'Výsledková listina'!$F:$F,0)),"",INDEX('Výsledková listina'!$H:$H,MATCH(CONCATENATE(G$4,$A27),'Výsledková listina'!$F:$F,0),1))</f>
      </c>
      <c r="I27" s="4"/>
      <c r="J27" s="55">
        <f t="shared" si="0"/>
      </c>
      <c r="K27" s="79"/>
      <c r="L27" s="17">
        <f>IF(ISNA(MATCH(CONCATENATE(L$4,$A27),'Výsledková listina'!$F:$F,0)),"",INDEX('Výsledková listina'!$C:$C,MATCH(CONCATENATE(L$4,$A27),'Výsledková listina'!$F:$F,0),1))</f>
      </c>
      <c r="M27" s="57">
        <f>IF(ISNA(MATCH(CONCATENATE(L$4,$A27),'Výsledková listina'!$F:$F,0)),"",INDEX('Výsledková listina'!$H:$H,MATCH(CONCATENATE(L$4,$A27),'Výsledková listina'!$F:$F,0),1))</f>
      </c>
      <c r="N27" s="4"/>
      <c r="O27" s="55">
        <f t="shared" si="1"/>
      </c>
      <c r="P27" s="79"/>
      <c r="Q27" s="17">
        <f>IF(ISNA(MATCH(CONCATENATE(Q$4,$A27),'Výsledková listina'!$F:$F,0)),"",INDEX('Výsledková listina'!$C:$C,MATCH(CONCATENATE(Q$4,$A27),'Výsledková listina'!$F:$F,0),1))</f>
      </c>
      <c r="R27" s="57">
        <f>IF(ISNA(MATCH(CONCATENATE(Q$4,$A27),'Výsledková listina'!$F:$F,0)),"",INDEX('Výsledková listina'!$H:$H,MATCH(CONCATENATE(Q$4,$A27),'Výsledková listina'!$F:$F,0),1))</f>
      </c>
      <c r="S27" s="4"/>
      <c r="T27" s="55">
        <f t="shared" si="2"/>
      </c>
      <c r="U27" s="79"/>
      <c r="V27" s="17">
        <f>IF(ISNA(MATCH(CONCATENATE(V$4,$A27),'Výsledková listina'!$F:$F,0)),"",INDEX('Výsledková listina'!$C:$C,MATCH(CONCATENATE(V$4,$A27),'Výsledková listina'!$F:$F,0),1))</f>
      </c>
      <c r="W27" s="57">
        <f>IF(ISNA(MATCH(CONCATENATE(V$4,$A27),'Výsledková listina'!$F:$F,0)),"",INDEX('Výsledková listina'!$H:$H,MATCH(CONCATENATE(V$4,$A27),'Výsledková listina'!$F:$F,0),1))</f>
      </c>
      <c r="X27" s="4"/>
      <c r="Y27" s="55">
        <f t="shared" si="3"/>
      </c>
      <c r="Z27" s="79"/>
      <c r="AA27" s="17">
        <f>IF(ISNA(MATCH(CONCATENATE(AA$4,$A27),'Výsledková listina'!$F:$F,0)),"",INDEX('Výsledková listina'!$C:$C,MATCH(CONCATENATE(AA$4,$A27),'Výsledková listina'!$F:$F,0),1))</f>
      </c>
      <c r="AB27" s="57">
        <f>IF(ISNA(MATCH(CONCATENATE(AA$4,$A27),'Výsledková listina'!$F:$F,0)),"",INDEX('Výsledková listina'!$H:$H,MATCH(CONCATENATE(AA$4,$A27),'Výsledková listina'!$F:$F,0),1))</f>
      </c>
      <c r="AC27" s="4"/>
      <c r="AD27" s="55">
        <f t="shared" si="4"/>
      </c>
      <c r="AE27" s="79"/>
      <c r="AF27" s="17">
        <f>IF(ISNA(MATCH(CONCATENATE(AF$4,$A27),'Výsledková listina'!$F:$F,0)),"",INDEX('Výsledková listina'!$C:$C,MATCH(CONCATENATE(AF$4,$A27),'Výsledková listina'!$F:$F,0),1))</f>
      </c>
      <c r="AG27" s="57">
        <f>IF(ISNA(MATCH(CONCATENATE(AF$4,$A27),'Výsledková listina'!$F:$F,0)),"",INDEX('Výsledková listina'!$H:$H,MATCH(CONCATENATE(AF$4,$A27),'Výsledková listina'!$F:$F,0),1))</f>
      </c>
      <c r="AH27" s="4"/>
      <c r="AI27" s="55">
        <f t="shared" si="5"/>
      </c>
      <c r="AJ27" s="79"/>
      <c r="AK27" s="17">
        <f>IF(ISNA(MATCH(CONCATENATE(AK$4,$A27),'Výsledková listina'!$F:$F,0)),"",INDEX('Výsledková listina'!$C:$C,MATCH(CONCATENATE(AK$4,$A27),'Výsledková listina'!$F:$F,0),1))</f>
      </c>
      <c r="AL27" s="57">
        <f>IF(ISNA(MATCH(CONCATENATE(AK$4,$A27),'Výsledková listina'!$F:$F,0)),"",INDEX('Výsledková listina'!$H:$H,MATCH(CONCATENATE(AK$4,$A27),'Výsledková listina'!$F:$F,0),1))</f>
      </c>
      <c r="AM27" s="4"/>
      <c r="AN27" s="55">
        <f t="shared" si="6"/>
      </c>
      <c r="AO27" s="79"/>
      <c r="AP27" s="17">
        <f>IF(ISNA(MATCH(CONCATENATE(AP$4,$A27),'Výsledková listina'!$F:$F,0)),"",INDEX('Výsledková listina'!$C:$C,MATCH(CONCATENATE(AP$4,$A27),'Výsledková listina'!$F:$F,0),1))</f>
      </c>
      <c r="AQ27" s="57">
        <f>IF(ISNA(MATCH(CONCATENATE(AP$4,$A27),'Výsledková listina'!$F:$F,0)),"",INDEX('Výsledková listina'!$H:$H,MATCH(CONCATENATE(AP$4,$A27),'Výsledková listina'!$F:$F,0),1))</f>
      </c>
      <c r="AR27" s="4"/>
      <c r="AS27" s="55">
        <f t="shared" si="7"/>
      </c>
      <c r="AT27" s="79"/>
      <c r="AU27" s="17">
        <f>IF(ISNA(MATCH(CONCATENATE(AU$4,$A27),'Výsledková listina'!$F:$F,0)),"",INDEX('Výsledková listina'!$C:$C,MATCH(CONCATENATE(AU$4,$A27),'Výsledková listina'!$F:$F,0),1))</f>
      </c>
      <c r="AV27" s="57">
        <f>IF(ISNA(MATCH(CONCATENATE(AU$4,$A27),'Výsledková listina'!$F:$F,0)),"",INDEX('Výsledková listina'!$H:$H,MATCH(CONCATENATE(AU$4,$A27),'Výsledková listina'!$F:$F,0),1))</f>
      </c>
      <c r="AW27" s="4"/>
      <c r="AX27" s="55">
        <f t="shared" si="8"/>
      </c>
      <c r="AY27" s="79"/>
      <c r="AZ27" s="17">
        <f>IF(ISNA(MATCH(CONCATENATE(AZ$4,$A27),'Výsledková listina'!$F:$F,0)),"",INDEX('Výsledková listina'!$C:$C,MATCH(CONCATENATE(AZ$4,$A27),'Výsledková listina'!$F:$F,0),1))</f>
      </c>
      <c r="BA27" s="57">
        <f>IF(ISNA(MATCH(CONCATENATE(AZ$4,$A27),'Výsledková listina'!$F:$F,0)),"",INDEX('Výsledková listina'!$H:$H,MATCH(CONCATENATE(AZ$4,$A27),'Výsledková listina'!$F:$F,0),1))</f>
      </c>
      <c r="BB27" s="4"/>
      <c r="BC27" s="55">
        <f t="shared" si="9"/>
      </c>
      <c r="BD27" s="79"/>
      <c r="BE27" s="17">
        <f>IF(ISNA(MATCH(CONCATENATE(BE$4,$A27),'Výsledková listina'!$F:$F,0)),"",INDEX('Výsledková listina'!$C:$C,MATCH(CONCATENATE(BE$4,$A27),'Výsledková listina'!$F:$F,0),1))</f>
      </c>
      <c r="BF27" s="57">
        <f>IF(ISNA(MATCH(CONCATENATE(BE$4,$A27),'Výsledková listina'!$F:$F,0)),"",INDEX('Výsledková listina'!$H:$H,MATCH(CONCATENATE(BE$4,$A27),'Výsledková listina'!$F:$F,0),1))</f>
      </c>
      <c r="BG27" s="4"/>
      <c r="BH27" s="55">
        <f t="shared" si="10"/>
      </c>
      <c r="BI27" s="79"/>
      <c r="BJ27" s="17">
        <f>IF(ISNA(MATCH(CONCATENATE(BJ$4,$A27),'Výsledková listina'!$F:$F,0)),"",INDEX('Výsledková listina'!$C:$C,MATCH(CONCATENATE(BJ$4,$A27),'Výsledková listina'!$F:$F,0),1))</f>
      </c>
      <c r="BK27" s="57">
        <f>IF(ISNA(MATCH(CONCATENATE(BJ$4,$A27),'Výsledková listina'!$F:$F,0)),"",INDEX('Výsledková listina'!$H:$H,MATCH(CONCATENATE(BJ$4,$A27),'Výsledková listina'!$F:$F,0),1))</f>
      </c>
      <c r="BL27" s="4"/>
      <c r="BM27" s="55">
        <f t="shared" si="11"/>
      </c>
      <c r="BN27" s="79"/>
      <c r="BO27" s="17">
        <f>IF(ISNA(MATCH(CONCATENATE(BO$4,$A27),'Výsledková listina'!$F:$F,0)),"",INDEX('Výsledková listina'!$C:$C,MATCH(CONCATENATE(BO$4,$A27),'Výsledková listina'!$F:$F,0),1))</f>
      </c>
      <c r="BP27" s="57">
        <f>IF(ISNA(MATCH(CONCATENATE(BO$4,$A27),'Výsledková listina'!$F:$F,0)),"",INDEX('Výsledková listina'!$H:$H,MATCH(CONCATENATE(BO$4,$A27),'Výsledková listina'!$F:$F,0),1))</f>
      </c>
      <c r="BQ27" s="4"/>
      <c r="BR27" s="55">
        <f t="shared" si="12"/>
      </c>
      <c r="BS27" s="79"/>
      <c r="BT27" s="17">
        <f>IF(ISNA(MATCH(CONCATENATE(BT$4,$A27),'Výsledková listina'!$F:$F,0)),"",INDEX('Výsledková listina'!$C:$C,MATCH(CONCATENATE(BT$4,$A27),'Výsledková listina'!$F:$F,0),1))</f>
      </c>
      <c r="BU27" s="57">
        <f>IF(ISNA(MATCH(CONCATENATE(BT$4,$A27),'Výsledková listina'!$F:$F,0)),"",INDEX('Výsledková listina'!$H:$H,MATCH(CONCATENATE(BT$4,$A27),'Výsledková listina'!$F:$F,0),1))</f>
      </c>
      <c r="BV27" s="4"/>
      <c r="BW27" s="55">
        <f t="shared" si="13"/>
      </c>
      <c r="BX27" s="79"/>
    </row>
    <row r="28" spans="1:76" s="10" customFormat="1" ht="34.5" customHeight="1">
      <c r="A28" s="5">
        <v>23</v>
      </c>
      <c r="B28" s="17">
        <f>IF(ISNA(MATCH(CONCATENATE(B$4,$A28),'Výsledková listina'!$F:$F,0)),"",INDEX('Výsledková listina'!$C:$C,MATCH(CONCATENATE(B$4,$A28),'Výsledková listina'!$F:$F,0),1))</f>
      </c>
      <c r="C28" s="57">
        <f>IF(ISNA(MATCH(CONCATENATE(B$4,$A28),'Výsledková listina'!$F:$F,0)),"",INDEX('Výsledková listina'!$H:$H,MATCH(CONCATENATE(B$4,$A28),'Výsledková listina'!$F:$F,0),1))</f>
      </c>
      <c r="D28" s="4"/>
      <c r="E28" s="55">
        <f t="shared" si="14"/>
      </c>
      <c r="F28" s="79"/>
      <c r="G28" s="17">
        <f>IF(ISNA(MATCH(CONCATENATE(G$4,$A28),'Výsledková listina'!$F:$F,0)),"",INDEX('Výsledková listina'!$C:$C,MATCH(CONCATENATE(G$4,$A28),'Výsledková listina'!$F:$F,0),1))</f>
      </c>
      <c r="H28" s="57">
        <f>IF(ISNA(MATCH(CONCATENATE(G$4,$A28),'Výsledková listina'!$F:$F,0)),"",INDEX('Výsledková listina'!$H:$H,MATCH(CONCATENATE(G$4,$A28),'Výsledková listina'!$F:$F,0),1))</f>
      </c>
      <c r="I28" s="4"/>
      <c r="J28" s="55">
        <f t="shared" si="0"/>
      </c>
      <c r="K28" s="79"/>
      <c r="L28" s="17">
        <f>IF(ISNA(MATCH(CONCATENATE(L$4,$A28),'Výsledková listina'!$F:$F,0)),"",INDEX('Výsledková listina'!$C:$C,MATCH(CONCATENATE(L$4,$A28),'Výsledková listina'!$F:$F,0),1))</f>
      </c>
      <c r="M28" s="57">
        <f>IF(ISNA(MATCH(CONCATENATE(L$4,$A28),'Výsledková listina'!$F:$F,0)),"",INDEX('Výsledková listina'!$H:$H,MATCH(CONCATENATE(L$4,$A28),'Výsledková listina'!$F:$F,0),1))</f>
      </c>
      <c r="N28" s="4"/>
      <c r="O28" s="55">
        <f t="shared" si="1"/>
      </c>
      <c r="P28" s="79"/>
      <c r="Q28" s="17">
        <f>IF(ISNA(MATCH(CONCATENATE(Q$4,$A28),'Výsledková listina'!$F:$F,0)),"",INDEX('Výsledková listina'!$C:$C,MATCH(CONCATENATE(Q$4,$A28),'Výsledková listina'!$F:$F,0),1))</f>
      </c>
      <c r="R28" s="57">
        <f>IF(ISNA(MATCH(CONCATENATE(Q$4,$A28),'Výsledková listina'!$F:$F,0)),"",INDEX('Výsledková listina'!$H:$H,MATCH(CONCATENATE(Q$4,$A28),'Výsledková listina'!$F:$F,0),1))</f>
      </c>
      <c r="S28" s="4"/>
      <c r="T28" s="55">
        <f t="shared" si="2"/>
      </c>
      <c r="U28" s="79"/>
      <c r="V28" s="17">
        <f>IF(ISNA(MATCH(CONCATENATE(V$4,$A28),'Výsledková listina'!$F:$F,0)),"",INDEX('Výsledková listina'!$C:$C,MATCH(CONCATENATE(V$4,$A28),'Výsledková listina'!$F:$F,0),1))</f>
      </c>
      <c r="W28" s="57">
        <f>IF(ISNA(MATCH(CONCATENATE(V$4,$A28),'Výsledková listina'!$F:$F,0)),"",INDEX('Výsledková listina'!$H:$H,MATCH(CONCATENATE(V$4,$A28),'Výsledková listina'!$F:$F,0),1))</f>
      </c>
      <c r="X28" s="4"/>
      <c r="Y28" s="55">
        <f t="shared" si="3"/>
      </c>
      <c r="Z28" s="79"/>
      <c r="AA28" s="17">
        <f>IF(ISNA(MATCH(CONCATENATE(AA$4,$A28),'Výsledková listina'!$F:$F,0)),"",INDEX('Výsledková listina'!$C:$C,MATCH(CONCATENATE(AA$4,$A28),'Výsledková listina'!$F:$F,0),1))</f>
      </c>
      <c r="AB28" s="57">
        <f>IF(ISNA(MATCH(CONCATENATE(AA$4,$A28),'Výsledková listina'!$F:$F,0)),"",INDEX('Výsledková listina'!$H:$H,MATCH(CONCATENATE(AA$4,$A28),'Výsledková listina'!$F:$F,0),1))</f>
      </c>
      <c r="AC28" s="4"/>
      <c r="AD28" s="55">
        <f t="shared" si="4"/>
      </c>
      <c r="AE28" s="79"/>
      <c r="AF28" s="17">
        <f>IF(ISNA(MATCH(CONCATENATE(AF$4,$A28),'Výsledková listina'!$F:$F,0)),"",INDEX('Výsledková listina'!$C:$C,MATCH(CONCATENATE(AF$4,$A28),'Výsledková listina'!$F:$F,0),1))</f>
      </c>
      <c r="AG28" s="57">
        <f>IF(ISNA(MATCH(CONCATENATE(AF$4,$A28),'Výsledková listina'!$F:$F,0)),"",INDEX('Výsledková listina'!$H:$H,MATCH(CONCATENATE(AF$4,$A28),'Výsledková listina'!$F:$F,0),1))</f>
      </c>
      <c r="AH28" s="4"/>
      <c r="AI28" s="55">
        <f t="shared" si="5"/>
      </c>
      <c r="AJ28" s="79"/>
      <c r="AK28" s="17">
        <f>IF(ISNA(MATCH(CONCATENATE(AK$4,$A28),'Výsledková listina'!$F:$F,0)),"",INDEX('Výsledková listina'!$C:$C,MATCH(CONCATENATE(AK$4,$A28),'Výsledková listina'!$F:$F,0),1))</f>
      </c>
      <c r="AL28" s="57">
        <f>IF(ISNA(MATCH(CONCATENATE(AK$4,$A28),'Výsledková listina'!$F:$F,0)),"",INDEX('Výsledková listina'!$H:$H,MATCH(CONCATENATE(AK$4,$A28),'Výsledková listina'!$F:$F,0),1))</f>
      </c>
      <c r="AM28" s="4"/>
      <c r="AN28" s="55">
        <f t="shared" si="6"/>
      </c>
      <c r="AO28" s="79"/>
      <c r="AP28" s="17">
        <f>IF(ISNA(MATCH(CONCATENATE(AP$4,$A28),'Výsledková listina'!$F:$F,0)),"",INDEX('Výsledková listina'!$C:$C,MATCH(CONCATENATE(AP$4,$A28),'Výsledková listina'!$F:$F,0),1))</f>
      </c>
      <c r="AQ28" s="57">
        <f>IF(ISNA(MATCH(CONCATENATE(AP$4,$A28),'Výsledková listina'!$F:$F,0)),"",INDEX('Výsledková listina'!$H:$H,MATCH(CONCATENATE(AP$4,$A28),'Výsledková listina'!$F:$F,0),1))</f>
      </c>
      <c r="AR28" s="4"/>
      <c r="AS28" s="55">
        <f t="shared" si="7"/>
      </c>
      <c r="AT28" s="79"/>
      <c r="AU28" s="17">
        <f>IF(ISNA(MATCH(CONCATENATE(AU$4,$A28),'Výsledková listina'!$F:$F,0)),"",INDEX('Výsledková listina'!$C:$C,MATCH(CONCATENATE(AU$4,$A28),'Výsledková listina'!$F:$F,0),1))</f>
      </c>
      <c r="AV28" s="57">
        <f>IF(ISNA(MATCH(CONCATENATE(AU$4,$A28),'Výsledková listina'!$F:$F,0)),"",INDEX('Výsledková listina'!$H:$H,MATCH(CONCATENATE(AU$4,$A28),'Výsledková listina'!$F:$F,0),1))</f>
      </c>
      <c r="AW28" s="4"/>
      <c r="AX28" s="55">
        <f t="shared" si="8"/>
      </c>
      <c r="AY28" s="79"/>
      <c r="AZ28" s="17">
        <f>IF(ISNA(MATCH(CONCATENATE(AZ$4,$A28),'Výsledková listina'!$F:$F,0)),"",INDEX('Výsledková listina'!$C:$C,MATCH(CONCATENATE(AZ$4,$A28),'Výsledková listina'!$F:$F,0),1))</f>
      </c>
      <c r="BA28" s="57">
        <f>IF(ISNA(MATCH(CONCATENATE(AZ$4,$A28),'Výsledková listina'!$F:$F,0)),"",INDEX('Výsledková listina'!$H:$H,MATCH(CONCATENATE(AZ$4,$A28),'Výsledková listina'!$F:$F,0),1))</f>
      </c>
      <c r="BB28" s="4"/>
      <c r="BC28" s="55">
        <f t="shared" si="9"/>
      </c>
      <c r="BD28" s="79"/>
      <c r="BE28" s="17">
        <f>IF(ISNA(MATCH(CONCATENATE(BE$4,$A28),'Výsledková listina'!$F:$F,0)),"",INDEX('Výsledková listina'!$C:$C,MATCH(CONCATENATE(BE$4,$A28),'Výsledková listina'!$F:$F,0),1))</f>
      </c>
      <c r="BF28" s="57">
        <f>IF(ISNA(MATCH(CONCATENATE(BE$4,$A28),'Výsledková listina'!$F:$F,0)),"",INDEX('Výsledková listina'!$H:$H,MATCH(CONCATENATE(BE$4,$A28),'Výsledková listina'!$F:$F,0),1))</f>
      </c>
      <c r="BG28" s="4"/>
      <c r="BH28" s="55">
        <f t="shared" si="10"/>
      </c>
      <c r="BI28" s="79"/>
      <c r="BJ28" s="17">
        <f>IF(ISNA(MATCH(CONCATENATE(BJ$4,$A28),'Výsledková listina'!$F:$F,0)),"",INDEX('Výsledková listina'!$C:$C,MATCH(CONCATENATE(BJ$4,$A28),'Výsledková listina'!$F:$F,0),1))</f>
      </c>
      <c r="BK28" s="57">
        <f>IF(ISNA(MATCH(CONCATENATE(BJ$4,$A28),'Výsledková listina'!$F:$F,0)),"",INDEX('Výsledková listina'!$H:$H,MATCH(CONCATENATE(BJ$4,$A28),'Výsledková listina'!$F:$F,0),1))</f>
      </c>
      <c r="BL28" s="4"/>
      <c r="BM28" s="55">
        <f t="shared" si="11"/>
      </c>
      <c r="BN28" s="79"/>
      <c r="BO28" s="17">
        <f>IF(ISNA(MATCH(CONCATENATE(BO$4,$A28),'Výsledková listina'!$F:$F,0)),"",INDEX('Výsledková listina'!$C:$C,MATCH(CONCATENATE(BO$4,$A28),'Výsledková listina'!$F:$F,0),1))</f>
      </c>
      <c r="BP28" s="57">
        <f>IF(ISNA(MATCH(CONCATENATE(BO$4,$A28),'Výsledková listina'!$F:$F,0)),"",INDEX('Výsledková listina'!$H:$H,MATCH(CONCATENATE(BO$4,$A28),'Výsledková listina'!$F:$F,0),1))</f>
      </c>
      <c r="BQ28" s="4"/>
      <c r="BR28" s="55">
        <f t="shared" si="12"/>
      </c>
      <c r="BS28" s="79"/>
      <c r="BT28" s="17">
        <f>IF(ISNA(MATCH(CONCATENATE(BT$4,$A28),'Výsledková listina'!$F:$F,0)),"",INDEX('Výsledková listina'!$C:$C,MATCH(CONCATENATE(BT$4,$A28),'Výsledková listina'!$F:$F,0),1))</f>
      </c>
      <c r="BU28" s="57">
        <f>IF(ISNA(MATCH(CONCATENATE(BT$4,$A28),'Výsledková listina'!$F:$F,0)),"",INDEX('Výsledková listina'!$H:$H,MATCH(CONCATENATE(BT$4,$A28),'Výsledková listina'!$F:$F,0),1))</f>
      </c>
      <c r="BV28" s="4"/>
      <c r="BW28" s="55">
        <f t="shared" si="13"/>
      </c>
      <c r="BX28" s="79"/>
    </row>
    <row r="29" spans="1:76" s="10" customFormat="1" ht="34.5" customHeight="1">
      <c r="A29" s="5">
        <v>24</v>
      </c>
      <c r="B29" s="17">
        <f>IF(ISNA(MATCH(CONCATENATE(B$4,$A29),'Výsledková listina'!$F:$F,0)),"",INDEX('Výsledková listina'!$C:$C,MATCH(CONCATENATE(B$4,$A29),'Výsledková listina'!$F:$F,0),1))</f>
      </c>
      <c r="C29" s="57">
        <f>IF(ISNA(MATCH(CONCATENATE(B$4,$A29),'Výsledková listina'!$F:$F,0)),"",INDEX('Výsledková listina'!$H:$H,MATCH(CONCATENATE(B$4,$A29),'Výsledková listina'!$F:$F,0),1))</f>
      </c>
      <c r="D29" s="4"/>
      <c r="E29" s="55">
        <f t="shared" si="14"/>
      </c>
      <c r="F29" s="79"/>
      <c r="G29" s="17">
        <f>IF(ISNA(MATCH(CONCATENATE(G$4,$A29),'Výsledková listina'!$F:$F,0)),"",INDEX('Výsledková listina'!$C:$C,MATCH(CONCATENATE(G$4,$A29),'Výsledková listina'!$F:$F,0),1))</f>
      </c>
      <c r="H29" s="57">
        <f>IF(ISNA(MATCH(CONCATENATE(G$4,$A29),'Výsledková listina'!$F:$F,0)),"",INDEX('Výsledková listina'!$H:$H,MATCH(CONCATENATE(G$4,$A29),'Výsledková listina'!$F:$F,0),1))</f>
      </c>
      <c r="I29" s="4"/>
      <c r="J29" s="55">
        <f t="shared" si="0"/>
      </c>
      <c r="K29" s="79"/>
      <c r="L29" s="17">
        <f>IF(ISNA(MATCH(CONCATENATE(L$4,$A29),'Výsledková listina'!$F:$F,0)),"",INDEX('Výsledková listina'!$C:$C,MATCH(CONCATENATE(L$4,$A29),'Výsledková listina'!$F:$F,0),1))</f>
      </c>
      <c r="M29" s="57">
        <f>IF(ISNA(MATCH(CONCATENATE(L$4,$A29),'Výsledková listina'!$F:$F,0)),"",INDEX('Výsledková listina'!$H:$H,MATCH(CONCATENATE(L$4,$A29),'Výsledková listina'!$F:$F,0),1))</f>
      </c>
      <c r="N29" s="4"/>
      <c r="O29" s="55">
        <f t="shared" si="1"/>
      </c>
      <c r="P29" s="79"/>
      <c r="Q29" s="17">
        <f>IF(ISNA(MATCH(CONCATENATE(Q$4,$A29),'Výsledková listina'!$F:$F,0)),"",INDEX('Výsledková listina'!$C:$C,MATCH(CONCATENATE(Q$4,$A29),'Výsledková listina'!$F:$F,0),1))</f>
      </c>
      <c r="R29" s="57">
        <f>IF(ISNA(MATCH(CONCATENATE(Q$4,$A29),'Výsledková listina'!$F:$F,0)),"",INDEX('Výsledková listina'!$H:$H,MATCH(CONCATENATE(Q$4,$A29),'Výsledková listina'!$F:$F,0),1))</f>
      </c>
      <c r="S29" s="4"/>
      <c r="T29" s="55">
        <f t="shared" si="2"/>
      </c>
      <c r="U29" s="79"/>
      <c r="V29" s="17">
        <f>IF(ISNA(MATCH(CONCATENATE(V$4,$A29),'Výsledková listina'!$F:$F,0)),"",INDEX('Výsledková listina'!$C:$C,MATCH(CONCATENATE(V$4,$A29),'Výsledková listina'!$F:$F,0),1))</f>
      </c>
      <c r="W29" s="57">
        <f>IF(ISNA(MATCH(CONCATENATE(V$4,$A29),'Výsledková listina'!$F:$F,0)),"",INDEX('Výsledková listina'!$H:$H,MATCH(CONCATENATE(V$4,$A29),'Výsledková listina'!$F:$F,0),1))</f>
      </c>
      <c r="X29" s="4"/>
      <c r="Y29" s="55">
        <f t="shared" si="3"/>
      </c>
      <c r="Z29" s="79"/>
      <c r="AA29" s="17">
        <f>IF(ISNA(MATCH(CONCATENATE(AA$4,$A29),'Výsledková listina'!$F:$F,0)),"",INDEX('Výsledková listina'!$C:$C,MATCH(CONCATENATE(AA$4,$A29),'Výsledková listina'!$F:$F,0),1))</f>
      </c>
      <c r="AB29" s="57">
        <f>IF(ISNA(MATCH(CONCATENATE(AA$4,$A29),'Výsledková listina'!$F:$F,0)),"",INDEX('Výsledková listina'!$H:$H,MATCH(CONCATENATE(AA$4,$A29),'Výsledková listina'!$F:$F,0),1))</f>
      </c>
      <c r="AC29" s="4"/>
      <c r="AD29" s="55">
        <f t="shared" si="4"/>
      </c>
      <c r="AE29" s="79"/>
      <c r="AF29" s="17">
        <f>IF(ISNA(MATCH(CONCATENATE(AF$4,$A29),'Výsledková listina'!$F:$F,0)),"",INDEX('Výsledková listina'!$C:$C,MATCH(CONCATENATE(AF$4,$A29),'Výsledková listina'!$F:$F,0),1))</f>
      </c>
      <c r="AG29" s="57">
        <f>IF(ISNA(MATCH(CONCATENATE(AF$4,$A29),'Výsledková listina'!$F:$F,0)),"",INDEX('Výsledková listina'!$H:$H,MATCH(CONCATENATE(AF$4,$A29),'Výsledková listina'!$F:$F,0),1))</f>
      </c>
      <c r="AH29" s="4"/>
      <c r="AI29" s="55">
        <f t="shared" si="5"/>
      </c>
      <c r="AJ29" s="79"/>
      <c r="AK29" s="17">
        <f>IF(ISNA(MATCH(CONCATENATE(AK$4,$A29),'Výsledková listina'!$F:$F,0)),"",INDEX('Výsledková listina'!$C:$C,MATCH(CONCATENATE(AK$4,$A29),'Výsledková listina'!$F:$F,0),1))</f>
      </c>
      <c r="AL29" s="57">
        <f>IF(ISNA(MATCH(CONCATENATE(AK$4,$A29),'Výsledková listina'!$F:$F,0)),"",INDEX('Výsledková listina'!$H:$H,MATCH(CONCATENATE(AK$4,$A29),'Výsledková listina'!$F:$F,0),1))</f>
      </c>
      <c r="AM29" s="4"/>
      <c r="AN29" s="55">
        <f t="shared" si="6"/>
      </c>
      <c r="AO29" s="79"/>
      <c r="AP29" s="17">
        <f>IF(ISNA(MATCH(CONCATENATE(AP$4,$A29),'Výsledková listina'!$F:$F,0)),"",INDEX('Výsledková listina'!$C:$C,MATCH(CONCATENATE(AP$4,$A29),'Výsledková listina'!$F:$F,0),1))</f>
      </c>
      <c r="AQ29" s="57">
        <f>IF(ISNA(MATCH(CONCATENATE(AP$4,$A29),'Výsledková listina'!$F:$F,0)),"",INDEX('Výsledková listina'!$H:$H,MATCH(CONCATENATE(AP$4,$A29),'Výsledková listina'!$F:$F,0),1))</f>
      </c>
      <c r="AR29" s="4"/>
      <c r="AS29" s="55">
        <f t="shared" si="7"/>
      </c>
      <c r="AT29" s="79"/>
      <c r="AU29" s="17">
        <f>IF(ISNA(MATCH(CONCATENATE(AU$4,$A29),'Výsledková listina'!$F:$F,0)),"",INDEX('Výsledková listina'!$C:$C,MATCH(CONCATENATE(AU$4,$A29),'Výsledková listina'!$F:$F,0),1))</f>
      </c>
      <c r="AV29" s="57">
        <f>IF(ISNA(MATCH(CONCATENATE(AU$4,$A29),'Výsledková listina'!$F:$F,0)),"",INDEX('Výsledková listina'!$H:$H,MATCH(CONCATENATE(AU$4,$A29),'Výsledková listina'!$F:$F,0),1))</f>
      </c>
      <c r="AW29" s="4"/>
      <c r="AX29" s="55">
        <f t="shared" si="8"/>
      </c>
      <c r="AY29" s="79"/>
      <c r="AZ29" s="17">
        <f>IF(ISNA(MATCH(CONCATENATE(AZ$4,$A29),'Výsledková listina'!$F:$F,0)),"",INDEX('Výsledková listina'!$C:$C,MATCH(CONCATENATE(AZ$4,$A29),'Výsledková listina'!$F:$F,0),1))</f>
      </c>
      <c r="BA29" s="57">
        <f>IF(ISNA(MATCH(CONCATENATE(AZ$4,$A29),'Výsledková listina'!$F:$F,0)),"",INDEX('Výsledková listina'!$H:$H,MATCH(CONCATENATE(AZ$4,$A29),'Výsledková listina'!$F:$F,0),1))</f>
      </c>
      <c r="BB29" s="4"/>
      <c r="BC29" s="55">
        <f t="shared" si="9"/>
      </c>
      <c r="BD29" s="79"/>
      <c r="BE29" s="17">
        <f>IF(ISNA(MATCH(CONCATENATE(BE$4,$A29),'Výsledková listina'!$F:$F,0)),"",INDEX('Výsledková listina'!$C:$C,MATCH(CONCATENATE(BE$4,$A29),'Výsledková listina'!$F:$F,0),1))</f>
      </c>
      <c r="BF29" s="57">
        <f>IF(ISNA(MATCH(CONCATENATE(BE$4,$A29),'Výsledková listina'!$F:$F,0)),"",INDEX('Výsledková listina'!$H:$H,MATCH(CONCATENATE(BE$4,$A29),'Výsledková listina'!$F:$F,0),1))</f>
      </c>
      <c r="BG29" s="4"/>
      <c r="BH29" s="55">
        <f t="shared" si="10"/>
      </c>
      <c r="BI29" s="79"/>
      <c r="BJ29" s="17">
        <f>IF(ISNA(MATCH(CONCATENATE(BJ$4,$A29),'Výsledková listina'!$F:$F,0)),"",INDEX('Výsledková listina'!$C:$C,MATCH(CONCATENATE(BJ$4,$A29),'Výsledková listina'!$F:$F,0),1))</f>
      </c>
      <c r="BK29" s="57">
        <f>IF(ISNA(MATCH(CONCATENATE(BJ$4,$A29),'Výsledková listina'!$F:$F,0)),"",INDEX('Výsledková listina'!$H:$H,MATCH(CONCATENATE(BJ$4,$A29),'Výsledková listina'!$F:$F,0),1))</f>
      </c>
      <c r="BL29" s="4"/>
      <c r="BM29" s="55">
        <f t="shared" si="11"/>
      </c>
      <c r="BN29" s="79"/>
      <c r="BO29" s="17">
        <f>IF(ISNA(MATCH(CONCATENATE(BO$4,$A29),'Výsledková listina'!$F:$F,0)),"",INDEX('Výsledková listina'!$C:$C,MATCH(CONCATENATE(BO$4,$A29),'Výsledková listina'!$F:$F,0),1))</f>
      </c>
      <c r="BP29" s="57">
        <f>IF(ISNA(MATCH(CONCATENATE(BO$4,$A29),'Výsledková listina'!$F:$F,0)),"",INDEX('Výsledková listina'!$H:$H,MATCH(CONCATENATE(BO$4,$A29),'Výsledková listina'!$F:$F,0),1))</f>
      </c>
      <c r="BQ29" s="4"/>
      <c r="BR29" s="55">
        <f t="shared" si="12"/>
      </c>
      <c r="BS29" s="79"/>
      <c r="BT29" s="17">
        <f>IF(ISNA(MATCH(CONCATENATE(BT$4,$A29),'Výsledková listina'!$F:$F,0)),"",INDEX('Výsledková listina'!$C:$C,MATCH(CONCATENATE(BT$4,$A29),'Výsledková listina'!$F:$F,0),1))</f>
      </c>
      <c r="BU29" s="57">
        <f>IF(ISNA(MATCH(CONCATENATE(BT$4,$A29),'Výsledková listina'!$F:$F,0)),"",INDEX('Výsledková listina'!$H:$H,MATCH(CONCATENATE(BT$4,$A29),'Výsledková listina'!$F:$F,0),1))</f>
      </c>
      <c r="BV29" s="4"/>
      <c r="BW29" s="55">
        <f t="shared" si="13"/>
      </c>
      <c r="BX29" s="79"/>
    </row>
    <row r="30" spans="1:76" s="10" customFormat="1" ht="34.5" customHeight="1">
      <c r="A30" s="5">
        <v>25</v>
      </c>
      <c r="B30" s="17">
        <f>IF(ISNA(MATCH(CONCATENATE(B$4,$A30),'Výsledková listina'!$F:$F,0)),"",INDEX('Výsledková listina'!$C:$C,MATCH(CONCATENATE(B$4,$A30),'Výsledková listina'!$F:$F,0),1))</f>
      </c>
      <c r="C30" s="57">
        <f>IF(ISNA(MATCH(CONCATENATE(B$4,$A30),'Výsledková listina'!$F:$F,0)),"",INDEX('Výsledková listina'!$H:$H,MATCH(CONCATENATE(B$4,$A30),'Výsledková listina'!$F:$F,0),1))</f>
      </c>
      <c r="D30" s="4"/>
      <c r="E30" s="55">
        <f t="shared" si="14"/>
      </c>
      <c r="F30" s="79"/>
      <c r="G30" s="17">
        <f>IF(ISNA(MATCH(CONCATENATE(G$4,$A30),'Výsledková listina'!$F:$F,0)),"",INDEX('Výsledková listina'!$C:$C,MATCH(CONCATENATE(G$4,$A30),'Výsledková listina'!$F:$F,0),1))</f>
      </c>
      <c r="H30" s="57">
        <f>IF(ISNA(MATCH(CONCATENATE(G$4,$A30),'Výsledková listina'!$F:$F,0)),"",INDEX('Výsledková listina'!$H:$H,MATCH(CONCATENATE(G$4,$A30),'Výsledková listina'!$F:$F,0),1))</f>
      </c>
      <c r="I30" s="4"/>
      <c r="J30" s="55">
        <f t="shared" si="0"/>
      </c>
      <c r="K30" s="79"/>
      <c r="L30" s="17">
        <f>IF(ISNA(MATCH(CONCATENATE(L$4,$A30),'Výsledková listina'!$F:$F,0)),"",INDEX('Výsledková listina'!$C:$C,MATCH(CONCATENATE(L$4,$A30),'Výsledková listina'!$F:$F,0),1))</f>
      </c>
      <c r="M30" s="57">
        <f>IF(ISNA(MATCH(CONCATENATE(L$4,$A30),'Výsledková listina'!$F:$F,0)),"",INDEX('Výsledková listina'!$H:$H,MATCH(CONCATENATE(L$4,$A30),'Výsledková listina'!$F:$F,0),1))</f>
      </c>
      <c r="N30" s="4"/>
      <c r="O30" s="55">
        <f t="shared" si="1"/>
      </c>
      <c r="P30" s="79"/>
      <c r="Q30" s="17">
        <f>IF(ISNA(MATCH(CONCATENATE(Q$4,$A30),'Výsledková listina'!$F:$F,0)),"",INDEX('Výsledková listina'!$C:$C,MATCH(CONCATENATE(Q$4,$A30),'Výsledková listina'!$F:$F,0),1))</f>
      </c>
      <c r="R30" s="57">
        <f>IF(ISNA(MATCH(CONCATENATE(Q$4,$A30),'Výsledková listina'!$F:$F,0)),"",INDEX('Výsledková listina'!$H:$H,MATCH(CONCATENATE(Q$4,$A30),'Výsledková listina'!$F:$F,0),1))</f>
      </c>
      <c r="S30" s="4"/>
      <c r="T30" s="55">
        <f t="shared" si="2"/>
      </c>
      <c r="U30" s="79"/>
      <c r="V30" s="17">
        <f>IF(ISNA(MATCH(CONCATENATE(V$4,$A30),'Výsledková listina'!$F:$F,0)),"",INDEX('Výsledková listina'!$C:$C,MATCH(CONCATENATE(V$4,$A30),'Výsledková listina'!$F:$F,0),1))</f>
      </c>
      <c r="W30" s="57">
        <f>IF(ISNA(MATCH(CONCATENATE(V$4,$A30),'Výsledková listina'!$F:$F,0)),"",INDEX('Výsledková listina'!$H:$H,MATCH(CONCATENATE(V$4,$A30),'Výsledková listina'!$F:$F,0),1))</f>
      </c>
      <c r="X30" s="4"/>
      <c r="Y30" s="55">
        <f t="shared" si="3"/>
      </c>
      <c r="Z30" s="79"/>
      <c r="AA30" s="17">
        <f>IF(ISNA(MATCH(CONCATENATE(AA$4,$A30),'Výsledková listina'!$F:$F,0)),"",INDEX('Výsledková listina'!$C:$C,MATCH(CONCATENATE(AA$4,$A30),'Výsledková listina'!$F:$F,0),1))</f>
      </c>
      <c r="AB30" s="57">
        <f>IF(ISNA(MATCH(CONCATENATE(AA$4,$A30),'Výsledková listina'!$F:$F,0)),"",INDEX('Výsledková listina'!$H:$H,MATCH(CONCATENATE(AA$4,$A30),'Výsledková listina'!$F:$F,0),1))</f>
      </c>
      <c r="AC30" s="4"/>
      <c r="AD30" s="55">
        <f t="shared" si="4"/>
      </c>
      <c r="AE30" s="79"/>
      <c r="AF30" s="17">
        <f>IF(ISNA(MATCH(CONCATENATE(AF$4,$A30),'Výsledková listina'!$F:$F,0)),"",INDEX('Výsledková listina'!$C:$C,MATCH(CONCATENATE(AF$4,$A30),'Výsledková listina'!$F:$F,0),1))</f>
      </c>
      <c r="AG30" s="57">
        <f>IF(ISNA(MATCH(CONCATENATE(AF$4,$A30),'Výsledková listina'!$F:$F,0)),"",INDEX('Výsledková listina'!$H:$H,MATCH(CONCATENATE(AF$4,$A30),'Výsledková listina'!$F:$F,0),1))</f>
      </c>
      <c r="AH30" s="4"/>
      <c r="AI30" s="55">
        <f t="shared" si="5"/>
      </c>
      <c r="AJ30" s="79"/>
      <c r="AK30" s="17">
        <f>IF(ISNA(MATCH(CONCATENATE(AK$4,$A30),'Výsledková listina'!$F:$F,0)),"",INDEX('Výsledková listina'!$C:$C,MATCH(CONCATENATE(AK$4,$A30),'Výsledková listina'!$F:$F,0),1))</f>
      </c>
      <c r="AL30" s="57">
        <f>IF(ISNA(MATCH(CONCATENATE(AK$4,$A30),'Výsledková listina'!$F:$F,0)),"",INDEX('Výsledková listina'!$H:$H,MATCH(CONCATENATE(AK$4,$A30),'Výsledková listina'!$F:$F,0),1))</f>
      </c>
      <c r="AM30" s="4"/>
      <c r="AN30" s="55">
        <f t="shared" si="6"/>
      </c>
      <c r="AO30" s="79"/>
      <c r="AP30" s="17">
        <f>IF(ISNA(MATCH(CONCATENATE(AP$4,$A30),'Výsledková listina'!$F:$F,0)),"",INDEX('Výsledková listina'!$C:$C,MATCH(CONCATENATE(AP$4,$A30),'Výsledková listina'!$F:$F,0),1))</f>
      </c>
      <c r="AQ30" s="57">
        <f>IF(ISNA(MATCH(CONCATENATE(AP$4,$A30),'Výsledková listina'!$F:$F,0)),"",INDEX('Výsledková listina'!$H:$H,MATCH(CONCATENATE(AP$4,$A30),'Výsledková listina'!$F:$F,0),1))</f>
      </c>
      <c r="AR30" s="4"/>
      <c r="AS30" s="55">
        <f t="shared" si="7"/>
      </c>
      <c r="AT30" s="79"/>
      <c r="AU30" s="17">
        <f>IF(ISNA(MATCH(CONCATENATE(AU$4,$A30),'Výsledková listina'!$F:$F,0)),"",INDEX('Výsledková listina'!$C:$C,MATCH(CONCATENATE(AU$4,$A30),'Výsledková listina'!$F:$F,0),1))</f>
      </c>
      <c r="AV30" s="57">
        <f>IF(ISNA(MATCH(CONCATENATE(AU$4,$A30),'Výsledková listina'!$F:$F,0)),"",INDEX('Výsledková listina'!$H:$H,MATCH(CONCATENATE(AU$4,$A30),'Výsledková listina'!$F:$F,0),1))</f>
      </c>
      <c r="AW30" s="4"/>
      <c r="AX30" s="55">
        <f t="shared" si="8"/>
      </c>
      <c r="AY30" s="79"/>
      <c r="AZ30" s="17">
        <f>IF(ISNA(MATCH(CONCATENATE(AZ$4,$A30),'Výsledková listina'!$F:$F,0)),"",INDEX('Výsledková listina'!$C:$C,MATCH(CONCATENATE(AZ$4,$A30),'Výsledková listina'!$F:$F,0),1))</f>
      </c>
      <c r="BA30" s="57">
        <f>IF(ISNA(MATCH(CONCATENATE(AZ$4,$A30),'Výsledková listina'!$F:$F,0)),"",INDEX('Výsledková listina'!$H:$H,MATCH(CONCATENATE(AZ$4,$A30),'Výsledková listina'!$F:$F,0),1))</f>
      </c>
      <c r="BB30" s="4"/>
      <c r="BC30" s="55">
        <f t="shared" si="9"/>
      </c>
      <c r="BD30" s="79"/>
      <c r="BE30" s="17">
        <f>IF(ISNA(MATCH(CONCATENATE(BE$4,$A30),'Výsledková listina'!$F:$F,0)),"",INDEX('Výsledková listina'!$C:$C,MATCH(CONCATENATE(BE$4,$A30),'Výsledková listina'!$F:$F,0),1))</f>
      </c>
      <c r="BF30" s="57">
        <f>IF(ISNA(MATCH(CONCATENATE(BE$4,$A30),'Výsledková listina'!$F:$F,0)),"",INDEX('Výsledková listina'!$H:$H,MATCH(CONCATENATE(BE$4,$A30),'Výsledková listina'!$F:$F,0),1))</f>
      </c>
      <c r="BG30" s="4"/>
      <c r="BH30" s="55">
        <f t="shared" si="10"/>
      </c>
      <c r="BI30" s="79"/>
      <c r="BJ30" s="17">
        <f>IF(ISNA(MATCH(CONCATENATE(BJ$4,$A30),'Výsledková listina'!$F:$F,0)),"",INDEX('Výsledková listina'!$C:$C,MATCH(CONCATENATE(BJ$4,$A30),'Výsledková listina'!$F:$F,0),1))</f>
      </c>
      <c r="BK30" s="57">
        <f>IF(ISNA(MATCH(CONCATENATE(BJ$4,$A30),'Výsledková listina'!$F:$F,0)),"",INDEX('Výsledková listina'!$H:$H,MATCH(CONCATENATE(BJ$4,$A30),'Výsledková listina'!$F:$F,0),1))</f>
      </c>
      <c r="BL30" s="4"/>
      <c r="BM30" s="55">
        <f t="shared" si="11"/>
      </c>
      <c r="BN30" s="79"/>
      <c r="BO30" s="17">
        <f>IF(ISNA(MATCH(CONCATENATE(BO$4,$A30),'Výsledková listina'!$F:$F,0)),"",INDEX('Výsledková listina'!$C:$C,MATCH(CONCATENATE(BO$4,$A30),'Výsledková listina'!$F:$F,0),1))</f>
      </c>
      <c r="BP30" s="57">
        <f>IF(ISNA(MATCH(CONCATENATE(BO$4,$A30),'Výsledková listina'!$F:$F,0)),"",INDEX('Výsledková listina'!$H:$H,MATCH(CONCATENATE(BO$4,$A30),'Výsledková listina'!$F:$F,0),1))</f>
      </c>
      <c r="BQ30" s="4"/>
      <c r="BR30" s="55">
        <f t="shared" si="12"/>
      </c>
      <c r="BS30" s="79"/>
      <c r="BT30" s="17">
        <f>IF(ISNA(MATCH(CONCATENATE(BT$4,$A30),'Výsledková listina'!$F:$F,0)),"",INDEX('Výsledková listina'!$C:$C,MATCH(CONCATENATE(BT$4,$A30),'Výsledková listina'!$F:$F,0),1))</f>
      </c>
      <c r="BU30" s="57">
        <f>IF(ISNA(MATCH(CONCATENATE(BT$4,$A30),'Výsledková listina'!$F:$F,0)),"",INDEX('Výsledková listina'!$H:$H,MATCH(CONCATENATE(BT$4,$A30),'Výsledková listina'!$F:$F,0),1))</f>
      </c>
      <c r="BV30" s="4"/>
      <c r="BW30" s="55">
        <f t="shared" si="13"/>
      </c>
      <c r="BX30" s="79"/>
    </row>
    <row r="31" spans="1:76" s="10" customFormat="1" ht="34.5" customHeight="1">
      <c r="A31" s="5">
        <v>26</v>
      </c>
      <c r="B31" s="17">
        <f>IF(ISNA(MATCH(CONCATENATE(B$4,$A31),'Výsledková listina'!$F:$F,0)),"",INDEX('Výsledková listina'!$C:$C,MATCH(CONCATENATE(B$4,$A31),'Výsledková listina'!$F:$F,0),1))</f>
      </c>
      <c r="C31" s="57">
        <f>IF(ISNA(MATCH(CONCATENATE(B$4,$A31),'Výsledková listina'!$F:$F,0)),"",INDEX('Výsledková listina'!$H:$H,MATCH(CONCATENATE(B$4,$A31),'Výsledková listina'!$F:$F,0),1))</f>
      </c>
      <c r="D31" s="4"/>
      <c r="E31" s="55">
        <f t="shared" si="14"/>
      </c>
      <c r="F31" s="79"/>
      <c r="G31" s="17">
        <f>IF(ISNA(MATCH(CONCATENATE(G$4,$A31),'Výsledková listina'!$F:$F,0)),"",INDEX('Výsledková listina'!$C:$C,MATCH(CONCATENATE(G$4,$A31),'Výsledková listina'!$F:$F,0),1))</f>
      </c>
      <c r="H31" s="57">
        <f>IF(ISNA(MATCH(CONCATENATE(G$4,$A31),'Výsledková listina'!$F:$F,0)),"",INDEX('Výsledková listina'!$H:$H,MATCH(CONCATENATE(G$4,$A31),'Výsledková listina'!$F:$F,0),1))</f>
      </c>
      <c r="I31" s="4"/>
      <c r="J31" s="55">
        <f t="shared" si="0"/>
      </c>
      <c r="K31" s="79"/>
      <c r="L31" s="17">
        <f>IF(ISNA(MATCH(CONCATENATE(L$4,$A31),'Výsledková listina'!$F:$F,0)),"",INDEX('Výsledková listina'!$C:$C,MATCH(CONCATENATE(L$4,$A31),'Výsledková listina'!$F:$F,0),1))</f>
      </c>
      <c r="M31" s="57">
        <f>IF(ISNA(MATCH(CONCATENATE(L$4,$A31),'Výsledková listina'!$F:$F,0)),"",INDEX('Výsledková listina'!$H:$H,MATCH(CONCATENATE(L$4,$A31),'Výsledková listina'!$F:$F,0),1))</f>
      </c>
      <c r="N31" s="4"/>
      <c r="O31" s="55">
        <f t="shared" si="1"/>
      </c>
      <c r="P31" s="79"/>
      <c r="Q31" s="17">
        <f>IF(ISNA(MATCH(CONCATENATE(Q$4,$A31),'Výsledková listina'!$F:$F,0)),"",INDEX('Výsledková listina'!$C:$C,MATCH(CONCATENATE(Q$4,$A31),'Výsledková listina'!$F:$F,0),1))</f>
      </c>
      <c r="R31" s="57">
        <f>IF(ISNA(MATCH(CONCATENATE(Q$4,$A31),'Výsledková listina'!$F:$F,0)),"",INDEX('Výsledková listina'!$H:$H,MATCH(CONCATENATE(Q$4,$A31),'Výsledková listina'!$F:$F,0),1))</f>
      </c>
      <c r="S31" s="4"/>
      <c r="T31" s="55">
        <f t="shared" si="2"/>
      </c>
      <c r="U31" s="79"/>
      <c r="V31" s="17">
        <f>IF(ISNA(MATCH(CONCATENATE(V$4,$A31),'Výsledková listina'!$F:$F,0)),"",INDEX('Výsledková listina'!$C:$C,MATCH(CONCATENATE(V$4,$A31),'Výsledková listina'!$F:$F,0),1))</f>
      </c>
      <c r="W31" s="57">
        <f>IF(ISNA(MATCH(CONCATENATE(V$4,$A31),'Výsledková listina'!$F:$F,0)),"",INDEX('Výsledková listina'!$H:$H,MATCH(CONCATENATE(V$4,$A31),'Výsledková listina'!$F:$F,0),1))</f>
      </c>
      <c r="X31" s="4"/>
      <c r="Y31" s="55">
        <f t="shared" si="3"/>
      </c>
      <c r="Z31" s="79"/>
      <c r="AA31" s="17">
        <f>IF(ISNA(MATCH(CONCATENATE(AA$4,$A31),'Výsledková listina'!$F:$F,0)),"",INDEX('Výsledková listina'!$C:$C,MATCH(CONCATENATE(AA$4,$A31),'Výsledková listina'!$F:$F,0),1))</f>
      </c>
      <c r="AB31" s="57">
        <f>IF(ISNA(MATCH(CONCATENATE(AA$4,$A31),'Výsledková listina'!$F:$F,0)),"",INDEX('Výsledková listina'!$H:$H,MATCH(CONCATENATE(AA$4,$A31),'Výsledková listina'!$F:$F,0),1))</f>
      </c>
      <c r="AC31" s="4"/>
      <c r="AD31" s="55">
        <f t="shared" si="4"/>
      </c>
      <c r="AE31" s="79"/>
      <c r="AF31" s="17">
        <f>IF(ISNA(MATCH(CONCATENATE(AF$4,$A31),'Výsledková listina'!$F:$F,0)),"",INDEX('Výsledková listina'!$C:$C,MATCH(CONCATENATE(AF$4,$A31),'Výsledková listina'!$F:$F,0),1))</f>
      </c>
      <c r="AG31" s="57">
        <f>IF(ISNA(MATCH(CONCATENATE(AF$4,$A31),'Výsledková listina'!$F:$F,0)),"",INDEX('Výsledková listina'!$H:$H,MATCH(CONCATENATE(AF$4,$A31),'Výsledková listina'!$F:$F,0),1))</f>
      </c>
      <c r="AH31" s="4"/>
      <c r="AI31" s="55">
        <f t="shared" si="5"/>
      </c>
      <c r="AJ31" s="79"/>
      <c r="AK31" s="17">
        <f>IF(ISNA(MATCH(CONCATENATE(AK$4,$A31),'Výsledková listina'!$F:$F,0)),"",INDEX('Výsledková listina'!$C:$C,MATCH(CONCATENATE(AK$4,$A31),'Výsledková listina'!$F:$F,0),1))</f>
      </c>
      <c r="AL31" s="57">
        <f>IF(ISNA(MATCH(CONCATENATE(AK$4,$A31),'Výsledková listina'!$F:$F,0)),"",INDEX('Výsledková listina'!$H:$H,MATCH(CONCATENATE(AK$4,$A31),'Výsledková listina'!$F:$F,0),1))</f>
      </c>
      <c r="AM31" s="4"/>
      <c r="AN31" s="55">
        <f t="shared" si="6"/>
      </c>
      <c r="AO31" s="79"/>
      <c r="AP31" s="17">
        <f>IF(ISNA(MATCH(CONCATENATE(AP$4,$A31),'Výsledková listina'!$F:$F,0)),"",INDEX('Výsledková listina'!$C:$C,MATCH(CONCATENATE(AP$4,$A31),'Výsledková listina'!$F:$F,0),1))</f>
      </c>
      <c r="AQ31" s="57">
        <f>IF(ISNA(MATCH(CONCATENATE(AP$4,$A31),'Výsledková listina'!$F:$F,0)),"",INDEX('Výsledková listina'!$H:$H,MATCH(CONCATENATE(AP$4,$A31),'Výsledková listina'!$F:$F,0),1))</f>
      </c>
      <c r="AR31" s="4"/>
      <c r="AS31" s="55">
        <f t="shared" si="7"/>
      </c>
      <c r="AT31" s="79"/>
      <c r="AU31" s="17">
        <f>IF(ISNA(MATCH(CONCATENATE(AU$4,$A31),'Výsledková listina'!$F:$F,0)),"",INDEX('Výsledková listina'!$C:$C,MATCH(CONCATENATE(AU$4,$A31),'Výsledková listina'!$F:$F,0),1))</f>
      </c>
      <c r="AV31" s="57">
        <f>IF(ISNA(MATCH(CONCATENATE(AU$4,$A31),'Výsledková listina'!$F:$F,0)),"",INDEX('Výsledková listina'!$H:$H,MATCH(CONCATENATE(AU$4,$A31),'Výsledková listina'!$F:$F,0),1))</f>
      </c>
      <c r="AW31" s="4"/>
      <c r="AX31" s="55">
        <f t="shared" si="8"/>
      </c>
      <c r="AY31" s="79"/>
      <c r="AZ31" s="17">
        <f>IF(ISNA(MATCH(CONCATENATE(AZ$4,$A31),'Výsledková listina'!$F:$F,0)),"",INDEX('Výsledková listina'!$C:$C,MATCH(CONCATENATE(AZ$4,$A31),'Výsledková listina'!$F:$F,0),1))</f>
      </c>
      <c r="BA31" s="57">
        <f>IF(ISNA(MATCH(CONCATENATE(AZ$4,$A31),'Výsledková listina'!$F:$F,0)),"",INDEX('Výsledková listina'!$H:$H,MATCH(CONCATENATE(AZ$4,$A31),'Výsledková listina'!$F:$F,0),1))</f>
      </c>
      <c r="BB31" s="4"/>
      <c r="BC31" s="55">
        <f t="shared" si="9"/>
      </c>
      <c r="BD31" s="79"/>
      <c r="BE31" s="17">
        <f>IF(ISNA(MATCH(CONCATENATE(BE$4,$A31),'Výsledková listina'!$F:$F,0)),"",INDEX('Výsledková listina'!$C:$C,MATCH(CONCATENATE(BE$4,$A31),'Výsledková listina'!$F:$F,0),1))</f>
      </c>
      <c r="BF31" s="57">
        <f>IF(ISNA(MATCH(CONCATENATE(BE$4,$A31),'Výsledková listina'!$F:$F,0)),"",INDEX('Výsledková listina'!$H:$H,MATCH(CONCATENATE(BE$4,$A31),'Výsledková listina'!$F:$F,0),1))</f>
      </c>
      <c r="BG31" s="4"/>
      <c r="BH31" s="55">
        <f t="shared" si="10"/>
      </c>
      <c r="BI31" s="79"/>
      <c r="BJ31" s="17">
        <f>IF(ISNA(MATCH(CONCATENATE(BJ$4,$A31),'Výsledková listina'!$F:$F,0)),"",INDEX('Výsledková listina'!$C:$C,MATCH(CONCATENATE(BJ$4,$A31),'Výsledková listina'!$F:$F,0),1))</f>
      </c>
      <c r="BK31" s="57">
        <f>IF(ISNA(MATCH(CONCATENATE(BJ$4,$A31),'Výsledková listina'!$F:$F,0)),"",INDEX('Výsledková listina'!$H:$H,MATCH(CONCATENATE(BJ$4,$A31),'Výsledková listina'!$F:$F,0),1))</f>
      </c>
      <c r="BL31" s="4"/>
      <c r="BM31" s="55">
        <f t="shared" si="11"/>
      </c>
      <c r="BN31" s="79"/>
      <c r="BO31" s="17">
        <f>IF(ISNA(MATCH(CONCATENATE(BO$4,$A31),'Výsledková listina'!$F:$F,0)),"",INDEX('Výsledková listina'!$C:$C,MATCH(CONCATENATE(BO$4,$A31),'Výsledková listina'!$F:$F,0),1))</f>
      </c>
      <c r="BP31" s="57">
        <f>IF(ISNA(MATCH(CONCATENATE(BO$4,$A31),'Výsledková listina'!$F:$F,0)),"",INDEX('Výsledková listina'!$H:$H,MATCH(CONCATENATE(BO$4,$A31),'Výsledková listina'!$F:$F,0),1))</f>
      </c>
      <c r="BQ31" s="4"/>
      <c r="BR31" s="55">
        <f t="shared" si="12"/>
      </c>
      <c r="BS31" s="79"/>
      <c r="BT31" s="17">
        <f>IF(ISNA(MATCH(CONCATENATE(BT$4,$A31),'Výsledková listina'!$F:$F,0)),"",INDEX('Výsledková listina'!$C:$C,MATCH(CONCATENATE(BT$4,$A31),'Výsledková listina'!$F:$F,0),1))</f>
      </c>
      <c r="BU31" s="57">
        <f>IF(ISNA(MATCH(CONCATENATE(BT$4,$A31),'Výsledková listina'!$F:$F,0)),"",INDEX('Výsledková listina'!$H:$H,MATCH(CONCATENATE(BT$4,$A31),'Výsledková listina'!$F:$F,0),1))</f>
      </c>
      <c r="BV31" s="4"/>
      <c r="BW31" s="55">
        <f t="shared" si="13"/>
      </c>
      <c r="BX31" s="79"/>
    </row>
    <row r="32" spans="1:76" s="10" customFormat="1" ht="34.5" customHeight="1">
      <c r="A32" s="5">
        <v>27</v>
      </c>
      <c r="B32" s="17">
        <f>IF(ISNA(MATCH(CONCATENATE(B$4,$A32),'Výsledková listina'!$F:$F,0)),"",INDEX('Výsledková listina'!$C:$C,MATCH(CONCATENATE(B$4,$A32),'Výsledková listina'!$F:$F,0),1))</f>
      </c>
      <c r="C32" s="57">
        <f>IF(ISNA(MATCH(CONCATENATE(B$4,$A32),'Výsledková listina'!$F:$F,0)),"",INDEX('Výsledková listina'!$H:$H,MATCH(CONCATENATE(B$4,$A32),'Výsledková listina'!$F:$F,0),1))</f>
      </c>
      <c r="D32" s="4"/>
      <c r="E32" s="55">
        <f t="shared" si="14"/>
      </c>
      <c r="F32" s="79"/>
      <c r="G32" s="17">
        <f>IF(ISNA(MATCH(CONCATENATE(G$4,$A32),'Výsledková listina'!$F:$F,0)),"",INDEX('Výsledková listina'!$C:$C,MATCH(CONCATENATE(G$4,$A32),'Výsledková listina'!$F:$F,0),1))</f>
      </c>
      <c r="H32" s="57">
        <f>IF(ISNA(MATCH(CONCATENATE(G$4,$A32),'Výsledková listina'!$F:$F,0)),"",INDEX('Výsledková listina'!$H:$H,MATCH(CONCATENATE(G$4,$A32),'Výsledková listina'!$F:$F,0),1))</f>
      </c>
      <c r="I32" s="4"/>
      <c r="J32" s="55">
        <f t="shared" si="0"/>
      </c>
      <c r="K32" s="79"/>
      <c r="L32" s="17">
        <f>IF(ISNA(MATCH(CONCATENATE(L$4,$A32),'Výsledková listina'!$F:$F,0)),"",INDEX('Výsledková listina'!$C:$C,MATCH(CONCATENATE(L$4,$A32),'Výsledková listina'!$F:$F,0),1))</f>
      </c>
      <c r="M32" s="57">
        <f>IF(ISNA(MATCH(CONCATENATE(L$4,$A32),'Výsledková listina'!$F:$F,0)),"",INDEX('Výsledková listina'!$H:$H,MATCH(CONCATENATE(L$4,$A32),'Výsledková listina'!$F:$F,0),1))</f>
      </c>
      <c r="N32" s="4"/>
      <c r="O32" s="55">
        <f t="shared" si="1"/>
      </c>
      <c r="P32" s="79"/>
      <c r="Q32" s="17">
        <f>IF(ISNA(MATCH(CONCATENATE(Q$4,$A32),'Výsledková listina'!$F:$F,0)),"",INDEX('Výsledková listina'!$C:$C,MATCH(CONCATENATE(Q$4,$A32),'Výsledková listina'!$F:$F,0),1))</f>
      </c>
      <c r="R32" s="57">
        <f>IF(ISNA(MATCH(CONCATENATE(Q$4,$A32),'Výsledková listina'!$F:$F,0)),"",INDEX('Výsledková listina'!$H:$H,MATCH(CONCATENATE(Q$4,$A32),'Výsledková listina'!$F:$F,0),1))</f>
      </c>
      <c r="S32" s="4"/>
      <c r="T32" s="55">
        <f t="shared" si="2"/>
      </c>
      <c r="U32" s="79"/>
      <c r="V32" s="17">
        <f>IF(ISNA(MATCH(CONCATENATE(V$4,$A32),'Výsledková listina'!$F:$F,0)),"",INDEX('Výsledková listina'!$C:$C,MATCH(CONCATENATE(V$4,$A32),'Výsledková listina'!$F:$F,0),1))</f>
      </c>
      <c r="W32" s="57">
        <f>IF(ISNA(MATCH(CONCATENATE(V$4,$A32),'Výsledková listina'!$F:$F,0)),"",INDEX('Výsledková listina'!$H:$H,MATCH(CONCATENATE(V$4,$A32),'Výsledková listina'!$F:$F,0),1))</f>
      </c>
      <c r="X32" s="4"/>
      <c r="Y32" s="55">
        <f t="shared" si="3"/>
      </c>
      <c r="Z32" s="79"/>
      <c r="AA32" s="17">
        <f>IF(ISNA(MATCH(CONCATENATE(AA$4,$A32),'Výsledková listina'!$F:$F,0)),"",INDEX('Výsledková listina'!$C:$C,MATCH(CONCATENATE(AA$4,$A32),'Výsledková listina'!$F:$F,0),1))</f>
      </c>
      <c r="AB32" s="57">
        <f>IF(ISNA(MATCH(CONCATENATE(AA$4,$A32),'Výsledková listina'!$F:$F,0)),"",INDEX('Výsledková listina'!$H:$H,MATCH(CONCATENATE(AA$4,$A32),'Výsledková listina'!$F:$F,0),1))</f>
      </c>
      <c r="AC32" s="4"/>
      <c r="AD32" s="55">
        <f t="shared" si="4"/>
      </c>
      <c r="AE32" s="79"/>
      <c r="AF32" s="17">
        <f>IF(ISNA(MATCH(CONCATENATE(AF$4,$A32),'Výsledková listina'!$F:$F,0)),"",INDEX('Výsledková listina'!$C:$C,MATCH(CONCATENATE(AF$4,$A32),'Výsledková listina'!$F:$F,0),1))</f>
      </c>
      <c r="AG32" s="57">
        <f>IF(ISNA(MATCH(CONCATENATE(AF$4,$A32),'Výsledková listina'!$F:$F,0)),"",INDEX('Výsledková listina'!$H:$H,MATCH(CONCATENATE(AF$4,$A32),'Výsledková listina'!$F:$F,0),1))</f>
      </c>
      <c r="AH32" s="4"/>
      <c r="AI32" s="55">
        <f t="shared" si="5"/>
      </c>
      <c r="AJ32" s="79"/>
      <c r="AK32" s="17">
        <f>IF(ISNA(MATCH(CONCATENATE(AK$4,$A32),'Výsledková listina'!$F:$F,0)),"",INDEX('Výsledková listina'!$C:$C,MATCH(CONCATENATE(AK$4,$A32),'Výsledková listina'!$F:$F,0),1))</f>
      </c>
      <c r="AL32" s="57">
        <f>IF(ISNA(MATCH(CONCATENATE(AK$4,$A32),'Výsledková listina'!$F:$F,0)),"",INDEX('Výsledková listina'!$H:$H,MATCH(CONCATENATE(AK$4,$A32),'Výsledková listina'!$F:$F,0),1))</f>
      </c>
      <c r="AM32" s="4"/>
      <c r="AN32" s="55">
        <f t="shared" si="6"/>
      </c>
      <c r="AO32" s="79"/>
      <c r="AP32" s="17">
        <f>IF(ISNA(MATCH(CONCATENATE(AP$4,$A32),'Výsledková listina'!$F:$F,0)),"",INDEX('Výsledková listina'!$C:$C,MATCH(CONCATENATE(AP$4,$A32),'Výsledková listina'!$F:$F,0),1))</f>
      </c>
      <c r="AQ32" s="57">
        <f>IF(ISNA(MATCH(CONCATENATE(AP$4,$A32),'Výsledková listina'!$F:$F,0)),"",INDEX('Výsledková listina'!$H:$H,MATCH(CONCATENATE(AP$4,$A32),'Výsledková listina'!$F:$F,0),1))</f>
      </c>
      <c r="AR32" s="4"/>
      <c r="AS32" s="55">
        <f t="shared" si="7"/>
      </c>
      <c r="AT32" s="79"/>
      <c r="AU32" s="17">
        <f>IF(ISNA(MATCH(CONCATENATE(AU$4,$A32),'Výsledková listina'!$F:$F,0)),"",INDEX('Výsledková listina'!$C:$C,MATCH(CONCATENATE(AU$4,$A32),'Výsledková listina'!$F:$F,0),1))</f>
      </c>
      <c r="AV32" s="57">
        <f>IF(ISNA(MATCH(CONCATENATE(AU$4,$A32),'Výsledková listina'!$F:$F,0)),"",INDEX('Výsledková listina'!$H:$H,MATCH(CONCATENATE(AU$4,$A32),'Výsledková listina'!$F:$F,0),1))</f>
      </c>
      <c r="AW32" s="4"/>
      <c r="AX32" s="55">
        <f t="shared" si="8"/>
      </c>
      <c r="AY32" s="79"/>
      <c r="AZ32" s="17">
        <f>IF(ISNA(MATCH(CONCATENATE(AZ$4,$A32),'Výsledková listina'!$F:$F,0)),"",INDEX('Výsledková listina'!$C:$C,MATCH(CONCATENATE(AZ$4,$A32),'Výsledková listina'!$F:$F,0),1))</f>
      </c>
      <c r="BA32" s="57">
        <f>IF(ISNA(MATCH(CONCATENATE(AZ$4,$A32),'Výsledková listina'!$F:$F,0)),"",INDEX('Výsledková listina'!$H:$H,MATCH(CONCATENATE(AZ$4,$A32),'Výsledková listina'!$F:$F,0),1))</f>
      </c>
      <c r="BB32" s="4"/>
      <c r="BC32" s="55">
        <f t="shared" si="9"/>
      </c>
      <c r="BD32" s="79"/>
      <c r="BE32" s="17">
        <f>IF(ISNA(MATCH(CONCATENATE(BE$4,$A32),'Výsledková listina'!$F:$F,0)),"",INDEX('Výsledková listina'!$C:$C,MATCH(CONCATENATE(BE$4,$A32),'Výsledková listina'!$F:$F,0),1))</f>
      </c>
      <c r="BF32" s="57">
        <f>IF(ISNA(MATCH(CONCATENATE(BE$4,$A32),'Výsledková listina'!$F:$F,0)),"",INDEX('Výsledková listina'!$H:$H,MATCH(CONCATENATE(BE$4,$A32),'Výsledková listina'!$F:$F,0),1))</f>
      </c>
      <c r="BG32" s="4"/>
      <c r="BH32" s="55">
        <f t="shared" si="10"/>
      </c>
      <c r="BI32" s="79"/>
      <c r="BJ32" s="17">
        <f>IF(ISNA(MATCH(CONCATENATE(BJ$4,$A32),'Výsledková listina'!$F:$F,0)),"",INDEX('Výsledková listina'!$C:$C,MATCH(CONCATENATE(BJ$4,$A32),'Výsledková listina'!$F:$F,0),1))</f>
      </c>
      <c r="BK32" s="57">
        <f>IF(ISNA(MATCH(CONCATENATE(BJ$4,$A32),'Výsledková listina'!$F:$F,0)),"",INDEX('Výsledková listina'!$H:$H,MATCH(CONCATENATE(BJ$4,$A32),'Výsledková listina'!$F:$F,0),1))</f>
      </c>
      <c r="BL32" s="4"/>
      <c r="BM32" s="55">
        <f t="shared" si="11"/>
      </c>
      <c r="BN32" s="79"/>
      <c r="BO32" s="17">
        <f>IF(ISNA(MATCH(CONCATENATE(BO$4,$A32),'Výsledková listina'!$F:$F,0)),"",INDEX('Výsledková listina'!$C:$C,MATCH(CONCATENATE(BO$4,$A32),'Výsledková listina'!$F:$F,0),1))</f>
      </c>
      <c r="BP32" s="57">
        <f>IF(ISNA(MATCH(CONCATENATE(BO$4,$A32),'Výsledková listina'!$F:$F,0)),"",INDEX('Výsledková listina'!$H:$H,MATCH(CONCATENATE(BO$4,$A32),'Výsledková listina'!$F:$F,0),1))</f>
      </c>
      <c r="BQ32" s="4"/>
      <c r="BR32" s="55">
        <f t="shared" si="12"/>
      </c>
      <c r="BS32" s="79"/>
      <c r="BT32" s="17">
        <f>IF(ISNA(MATCH(CONCATENATE(BT$4,$A32),'Výsledková listina'!$F:$F,0)),"",INDEX('Výsledková listina'!$C:$C,MATCH(CONCATENATE(BT$4,$A32),'Výsledková listina'!$F:$F,0),1))</f>
      </c>
      <c r="BU32" s="57">
        <f>IF(ISNA(MATCH(CONCATENATE(BT$4,$A32),'Výsledková listina'!$F:$F,0)),"",INDEX('Výsledková listina'!$H:$H,MATCH(CONCATENATE(BT$4,$A32),'Výsledková listina'!$F:$F,0),1))</f>
      </c>
      <c r="BV32" s="4"/>
      <c r="BW32" s="55">
        <f t="shared" si="13"/>
      </c>
      <c r="BX32" s="79"/>
    </row>
    <row r="33" spans="1:76" s="10" customFormat="1" ht="34.5" customHeight="1">
      <c r="A33" s="5">
        <v>28</v>
      </c>
      <c r="B33" s="17">
        <f>IF(ISNA(MATCH(CONCATENATE(B$4,$A33),'Výsledková listina'!$F:$F,0)),"",INDEX('Výsledková listina'!$C:$C,MATCH(CONCATENATE(B$4,$A33),'Výsledková listina'!$F:$F,0),1))</f>
      </c>
      <c r="C33" s="57">
        <f>IF(ISNA(MATCH(CONCATENATE(B$4,$A33),'Výsledková listina'!$F:$F,0)),"",INDEX('Výsledková listina'!$H:$H,MATCH(CONCATENATE(B$4,$A33),'Výsledková listina'!$F:$F,0),1))</f>
      </c>
      <c r="D33" s="4"/>
      <c r="E33" s="55">
        <f t="shared" si="14"/>
      </c>
      <c r="F33" s="79"/>
      <c r="G33" s="17">
        <f>IF(ISNA(MATCH(CONCATENATE(G$4,$A33),'Výsledková listina'!$F:$F,0)),"",INDEX('Výsledková listina'!$C:$C,MATCH(CONCATENATE(G$4,$A33),'Výsledková listina'!$F:$F,0),1))</f>
      </c>
      <c r="H33" s="57">
        <f>IF(ISNA(MATCH(CONCATENATE(G$4,$A33),'Výsledková listina'!$F:$F,0)),"",INDEX('Výsledková listina'!$H:$H,MATCH(CONCATENATE(G$4,$A33),'Výsledková listina'!$F:$F,0),1))</f>
      </c>
      <c r="I33" s="4"/>
      <c r="J33" s="55">
        <f t="shared" si="0"/>
      </c>
      <c r="K33" s="79"/>
      <c r="L33" s="17">
        <f>IF(ISNA(MATCH(CONCATENATE(L$4,$A33),'Výsledková listina'!$F:$F,0)),"",INDEX('Výsledková listina'!$C:$C,MATCH(CONCATENATE(L$4,$A33),'Výsledková listina'!$F:$F,0),1))</f>
      </c>
      <c r="M33" s="57">
        <f>IF(ISNA(MATCH(CONCATENATE(L$4,$A33),'Výsledková listina'!$F:$F,0)),"",INDEX('Výsledková listina'!$H:$H,MATCH(CONCATENATE(L$4,$A33),'Výsledková listina'!$F:$F,0),1))</f>
      </c>
      <c r="N33" s="4"/>
      <c r="O33" s="55">
        <f t="shared" si="1"/>
      </c>
      <c r="P33" s="79"/>
      <c r="Q33" s="17">
        <f>IF(ISNA(MATCH(CONCATENATE(Q$4,$A33),'Výsledková listina'!$F:$F,0)),"",INDEX('Výsledková listina'!$C:$C,MATCH(CONCATENATE(Q$4,$A33),'Výsledková listina'!$F:$F,0),1))</f>
      </c>
      <c r="R33" s="57">
        <f>IF(ISNA(MATCH(CONCATENATE(Q$4,$A33),'Výsledková listina'!$F:$F,0)),"",INDEX('Výsledková listina'!$H:$H,MATCH(CONCATENATE(Q$4,$A33),'Výsledková listina'!$F:$F,0),1))</f>
      </c>
      <c r="S33" s="4"/>
      <c r="T33" s="55">
        <f t="shared" si="2"/>
      </c>
      <c r="U33" s="79"/>
      <c r="V33" s="17">
        <f>IF(ISNA(MATCH(CONCATENATE(V$4,$A33),'Výsledková listina'!$F:$F,0)),"",INDEX('Výsledková listina'!$C:$C,MATCH(CONCATENATE(V$4,$A33),'Výsledková listina'!$F:$F,0),1))</f>
      </c>
      <c r="W33" s="57">
        <f>IF(ISNA(MATCH(CONCATENATE(V$4,$A33),'Výsledková listina'!$F:$F,0)),"",INDEX('Výsledková listina'!$H:$H,MATCH(CONCATENATE(V$4,$A33),'Výsledková listina'!$F:$F,0),1))</f>
      </c>
      <c r="X33" s="4"/>
      <c r="Y33" s="55">
        <f t="shared" si="3"/>
      </c>
      <c r="Z33" s="79"/>
      <c r="AA33" s="17">
        <f>IF(ISNA(MATCH(CONCATENATE(AA$4,$A33),'Výsledková listina'!$F:$F,0)),"",INDEX('Výsledková listina'!$C:$C,MATCH(CONCATENATE(AA$4,$A33),'Výsledková listina'!$F:$F,0),1))</f>
      </c>
      <c r="AB33" s="57">
        <f>IF(ISNA(MATCH(CONCATENATE(AA$4,$A33),'Výsledková listina'!$F:$F,0)),"",INDEX('Výsledková listina'!$H:$H,MATCH(CONCATENATE(AA$4,$A33),'Výsledková listina'!$F:$F,0),1))</f>
      </c>
      <c r="AC33" s="4"/>
      <c r="AD33" s="55">
        <f t="shared" si="4"/>
      </c>
      <c r="AE33" s="79"/>
      <c r="AF33" s="17">
        <f>IF(ISNA(MATCH(CONCATENATE(AF$4,$A33),'Výsledková listina'!$F:$F,0)),"",INDEX('Výsledková listina'!$C:$C,MATCH(CONCATENATE(AF$4,$A33),'Výsledková listina'!$F:$F,0),1))</f>
      </c>
      <c r="AG33" s="57">
        <f>IF(ISNA(MATCH(CONCATENATE(AF$4,$A33),'Výsledková listina'!$F:$F,0)),"",INDEX('Výsledková listina'!$H:$H,MATCH(CONCATENATE(AF$4,$A33),'Výsledková listina'!$F:$F,0),1))</f>
      </c>
      <c r="AH33" s="4"/>
      <c r="AI33" s="55">
        <f t="shared" si="5"/>
      </c>
      <c r="AJ33" s="79"/>
      <c r="AK33" s="17">
        <f>IF(ISNA(MATCH(CONCATENATE(AK$4,$A33),'Výsledková listina'!$F:$F,0)),"",INDEX('Výsledková listina'!$C:$C,MATCH(CONCATENATE(AK$4,$A33),'Výsledková listina'!$F:$F,0),1))</f>
      </c>
      <c r="AL33" s="57">
        <f>IF(ISNA(MATCH(CONCATENATE(AK$4,$A33),'Výsledková listina'!$F:$F,0)),"",INDEX('Výsledková listina'!$H:$H,MATCH(CONCATENATE(AK$4,$A33),'Výsledková listina'!$F:$F,0),1))</f>
      </c>
      <c r="AM33" s="4"/>
      <c r="AN33" s="55">
        <f t="shared" si="6"/>
      </c>
      <c r="AO33" s="79"/>
      <c r="AP33" s="17">
        <f>IF(ISNA(MATCH(CONCATENATE(AP$4,$A33),'Výsledková listina'!$F:$F,0)),"",INDEX('Výsledková listina'!$C:$C,MATCH(CONCATENATE(AP$4,$A33),'Výsledková listina'!$F:$F,0),1))</f>
      </c>
      <c r="AQ33" s="57">
        <f>IF(ISNA(MATCH(CONCATENATE(AP$4,$A33),'Výsledková listina'!$F:$F,0)),"",INDEX('Výsledková listina'!$H:$H,MATCH(CONCATENATE(AP$4,$A33),'Výsledková listina'!$F:$F,0),1))</f>
      </c>
      <c r="AR33" s="4"/>
      <c r="AS33" s="55">
        <f t="shared" si="7"/>
      </c>
      <c r="AT33" s="79"/>
      <c r="AU33" s="17">
        <f>IF(ISNA(MATCH(CONCATENATE(AU$4,$A33),'Výsledková listina'!$F:$F,0)),"",INDEX('Výsledková listina'!$C:$C,MATCH(CONCATENATE(AU$4,$A33),'Výsledková listina'!$F:$F,0),1))</f>
      </c>
      <c r="AV33" s="57">
        <f>IF(ISNA(MATCH(CONCATENATE(AU$4,$A33),'Výsledková listina'!$F:$F,0)),"",INDEX('Výsledková listina'!$H:$H,MATCH(CONCATENATE(AU$4,$A33),'Výsledková listina'!$F:$F,0),1))</f>
      </c>
      <c r="AW33" s="4"/>
      <c r="AX33" s="55">
        <f t="shared" si="8"/>
      </c>
      <c r="AY33" s="79"/>
      <c r="AZ33" s="17">
        <f>IF(ISNA(MATCH(CONCATENATE(AZ$4,$A33),'Výsledková listina'!$F:$F,0)),"",INDEX('Výsledková listina'!$C:$C,MATCH(CONCATENATE(AZ$4,$A33),'Výsledková listina'!$F:$F,0),1))</f>
      </c>
      <c r="BA33" s="57">
        <f>IF(ISNA(MATCH(CONCATENATE(AZ$4,$A33),'Výsledková listina'!$F:$F,0)),"",INDEX('Výsledková listina'!$H:$H,MATCH(CONCATENATE(AZ$4,$A33),'Výsledková listina'!$F:$F,0),1))</f>
      </c>
      <c r="BB33" s="4"/>
      <c r="BC33" s="55">
        <f t="shared" si="9"/>
      </c>
      <c r="BD33" s="79"/>
      <c r="BE33" s="17">
        <f>IF(ISNA(MATCH(CONCATENATE(BE$4,$A33),'Výsledková listina'!$F:$F,0)),"",INDEX('Výsledková listina'!$C:$C,MATCH(CONCATENATE(BE$4,$A33),'Výsledková listina'!$F:$F,0),1))</f>
      </c>
      <c r="BF33" s="57">
        <f>IF(ISNA(MATCH(CONCATENATE(BE$4,$A33),'Výsledková listina'!$F:$F,0)),"",INDEX('Výsledková listina'!$H:$H,MATCH(CONCATENATE(BE$4,$A33),'Výsledková listina'!$F:$F,0),1))</f>
      </c>
      <c r="BG33" s="4"/>
      <c r="BH33" s="55">
        <f t="shared" si="10"/>
      </c>
      <c r="BI33" s="79"/>
      <c r="BJ33" s="17">
        <f>IF(ISNA(MATCH(CONCATENATE(BJ$4,$A33),'Výsledková listina'!$F:$F,0)),"",INDEX('Výsledková listina'!$C:$C,MATCH(CONCATENATE(BJ$4,$A33),'Výsledková listina'!$F:$F,0),1))</f>
      </c>
      <c r="BK33" s="57">
        <f>IF(ISNA(MATCH(CONCATENATE(BJ$4,$A33),'Výsledková listina'!$F:$F,0)),"",INDEX('Výsledková listina'!$H:$H,MATCH(CONCATENATE(BJ$4,$A33),'Výsledková listina'!$F:$F,0),1))</f>
      </c>
      <c r="BL33" s="4"/>
      <c r="BM33" s="55">
        <f t="shared" si="11"/>
      </c>
      <c r="BN33" s="79"/>
      <c r="BO33" s="17">
        <f>IF(ISNA(MATCH(CONCATENATE(BO$4,$A33),'Výsledková listina'!$F:$F,0)),"",INDEX('Výsledková listina'!$C:$C,MATCH(CONCATENATE(BO$4,$A33),'Výsledková listina'!$F:$F,0),1))</f>
      </c>
      <c r="BP33" s="57">
        <f>IF(ISNA(MATCH(CONCATENATE(BO$4,$A33),'Výsledková listina'!$F:$F,0)),"",INDEX('Výsledková listina'!$H:$H,MATCH(CONCATENATE(BO$4,$A33),'Výsledková listina'!$F:$F,0),1))</f>
      </c>
      <c r="BQ33" s="4"/>
      <c r="BR33" s="55">
        <f t="shared" si="12"/>
      </c>
      <c r="BS33" s="79"/>
      <c r="BT33" s="17">
        <f>IF(ISNA(MATCH(CONCATENATE(BT$4,$A33),'Výsledková listina'!$F:$F,0)),"",INDEX('Výsledková listina'!$C:$C,MATCH(CONCATENATE(BT$4,$A33),'Výsledková listina'!$F:$F,0),1))</f>
      </c>
      <c r="BU33" s="57">
        <f>IF(ISNA(MATCH(CONCATENATE(BT$4,$A33),'Výsledková listina'!$F:$F,0)),"",INDEX('Výsledková listina'!$H:$H,MATCH(CONCATENATE(BT$4,$A33),'Výsledková listina'!$F:$F,0),1))</f>
      </c>
      <c r="BV33" s="4"/>
      <c r="BW33" s="55">
        <f t="shared" si="13"/>
      </c>
      <c r="BX33" s="79"/>
    </row>
    <row r="34" spans="1:76" s="10" customFormat="1" ht="34.5" customHeight="1">
      <c r="A34" s="5">
        <v>29</v>
      </c>
      <c r="B34" s="17">
        <f>IF(ISNA(MATCH(CONCATENATE(B$4,$A34),'Výsledková listina'!$F:$F,0)),"",INDEX('Výsledková listina'!$C:$C,MATCH(CONCATENATE(B$4,$A34),'Výsledková listina'!$F:$F,0),1))</f>
      </c>
      <c r="C34" s="57">
        <f>IF(ISNA(MATCH(CONCATENATE(B$4,$A34),'Výsledková listina'!$F:$F,0)),"",INDEX('Výsledková listina'!$H:$H,MATCH(CONCATENATE(B$4,$A34),'Výsledková listina'!$F:$F,0),1))</f>
      </c>
      <c r="D34" s="4"/>
      <c r="E34" s="55">
        <f t="shared" si="14"/>
      </c>
      <c r="F34" s="79"/>
      <c r="G34" s="17">
        <f>IF(ISNA(MATCH(CONCATENATE(G$4,$A34),'Výsledková listina'!$F:$F,0)),"",INDEX('Výsledková listina'!$C:$C,MATCH(CONCATENATE(G$4,$A34),'Výsledková listina'!$F:$F,0),1))</f>
      </c>
      <c r="H34" s="57">
        <f>IF(ISNA(MATCH(CONCATENATE(G$4,$A34),'Výsledková listina'!$F:$F,0)),"",INDEX('Výsledková listina'!$H:$H,MATCH(CONCATENATE(G$4,$A34),'Výsledková listina'!$F:$F,0),1))</f>
      </c>
      <c r="I34" s="4"/>
      <c r="J34" s="55">
        <f t="shared" si="0"/>
      </c>
      <c r="K34" s="79"/>
      <c r="L34" s="17">
        <f>IF(ISNA(MATCH(CONCATENATE(L$4,$A34),'Výsledková listina'!$F:$F,0)),"",INDEX('Výsledková listina'!$C:$C,MATCH(CONCATENATE(L$4,$A34),'Výsledková listina'!$F:$F,0),1))</f>
      </c>
      <c r="M34" s="57">
        <f>IF(ISNA(MATCH(CONCATENATE(L$4,$A34),'Výsledková listina'!$F:$F,0)),"",INDEX('Výsledková listina'!$H:$H,MATCH(CONCATENATE(L$4,$A34),'Výsledková listina'!$F:$F,0),1))</f>
      </c>
      <c r="N34" s="4"/>
      <c r="O34" s="55">
        <f t="shared" si="1"/>
      </c>
      <c r="P34" s="79"/>
      <c r="Q34" s="17">
        <f>IF(ISNA(MATCH(CONCATENATE(Q$4,$A34),'Výsledková listina'!$F:$F,0)),"",INDEX('Výsledková listina'!$C:$C,MATCH(CONCATENATE(Q$4,$A34),'Výsledková listina'!$F:$F,0),1))</f>
      </c>
      <c r="R34" s="57">
        <f>IF(ISNA(MATCH(CONCATENATE(Q$4,$A34),'Výsledková listina'!$F:$F,0)),"",INDEX('Výsledková listina'!$H:$H,MATCH(CONCATENATE(Q$4,$A34),'Výsledková listina'!$F:$F,0),1))</f>
      </c>
      <c r="S34" s="4"/>
      <c r="T34" s="55">
        <f t="shared" si="2"/>
      </c>
      <c r="U34" s="79"/>
      <c r="V34" s="17">
        <f>IF(ISNA(MATCH(CONCATENATE(V$4,$A34),'Výsledková listina'!$F:$F,0)),"",INDEX('Výsledková listina'!$C:$C,MATCH(CONCATENATE(V$4,$A34),'Výsledková listina'!$F:$F,0),1))</f>
      </c>
      <c r="W34" s="57">
        <f>IF(ISNA(MATCH(CONCATENATE(V$4,$A34),'Výsledková listina'!$F:$F,0)),"",INDEX('Výsledková listina'!$H:$H,MATCH(CONCATENATE(V$4,$A34),'Výsledková listina'!$F:$F,0),1))</f>
      </c>
      <c r="X34" s="4"/>
      <c r="Y34" s="55">
        <f t="shared" si="3"/>
      </c>
      <c r="Z34" s="79"/>
      <c r="AA34" s="17">
        <f>IF(ISNA(MATCH(CONCATENATE(AA$4,$A34),'Výsledková listina'!$F:$F,0)),"",INDEX('Výsledková listina'!$C:$C,MATCH(CONCATENATE(AA$4,$A34),'Výsledková listina'!$F:$F,0),1))</f>
      </c>
      <c r="AB34" s="57">
        <f>IF(ISNA(MATCH(CONCATENATE(AA$4,$A34),'Výsledková listina'!$F:$F,0)),"",INDEX('Výsledková listina'!$H:$H,MATCH(CONCATENATE(AA$4,$A34),'Výsledková listina'!$F:$F,0),1))</f>
      </c>
      <c r="AC34" s="4"/>
      <c r="AD34" s="55">
        <f t="shared" si="4"/>
      </c>
      <c r="AE34" s="79"/>
      <c r="AF34" s="17">
        <f>IF(ISNA(MATCH(CONCATENATE(AF$4,$A34),'Výsledková listina'!$F:$F,0)),"",INDEX('Výsledková listina'!$C:$C,MATCH(CONCATENATE(AF$4,$A34),'Výsledková listina'!$F:$F,0),1))</f>
      </c>
      <c r="AG34" s="57">
        <f>IF(ISNA(MATCH(CONCATENATE(AF$4,$A34),'Výsledková listina'!$F:$F,0)),"",INDEX('Výsledková listina'!$H:$H,MATCH(CONCATENATE(AF$4,$A34),'Výsledková listina'!$F:$F,0),1))</f>
      </c>
      <c r="AH34" s="4"/>
      <c r="AI34" s="55">
        <f t="shared" si="5"/>
      </c>
      <c r="AJ34" s="79"/>
      <c r="AK34" s="17">
        <f>IF(ISNA(MATCH(CONCATENATE(AK$4,$A34),'Výsledková listina'!$F:$F,0)),"",INDEX('Výsledková listina'!$C:$C,MATCH(CONCATENATE(AK$4,$A34),'Výsledková listina'!$F:$F,0),1))</f>
      </c>
      <c r="AL34" s="57">
        <f>IF(ISNA(MATCH(CONCATENATE(AK$4,$A34),'Výsledková listina'!$F:$F,0)),"",INDEX('Výsledková listina'!$H:$H,MATCH(CONCATENATE(AK$4,$A34),'Výsledková listina'!$F:$F,0),1))</f>
      </c>
      <c r="AM34" s="4"/>
      <c r="AN34" s="55">
        <f t="shared" si="6"/>
      </c>
      <c r="AO34" s="79"/>
      <c r="AP34" s="17">
        <f>IF(ISNA(MATCH(CONCATENATE(AP$4,$A34),'Výsledková listina'!$F:$F,0)),"",INDEX('Výsledková listina'!$C:$C,MATCH(CONCATENATE(AP$4,$A34),'Výsledková listina'!$F:$F,0),1))</f>
      </c>
      <c r="AQ34" s="57">
        <f>IF(ISNA(MATCH(CONCATENATE(AP$4,$A34),'Výsledková listina'!$F:$F,0)),"",INDEX('Výsledková listina'!$H:$H,MATCH(CONCATENATE(AP$4,$A34),'Výsledková listina'!$F:$F,0),1))</f>
      </c>
      <c r="AR34" s="4"/>
      <c r="AS34" s="55">
        <f t="shared" si="7"/>
      </c>
      <c r="AT34" s="79"/>
      <c r="AU34" s="17">
        <f>IF(ISNA(MATCH(CONCATENATE(AU$4,$A34),'Výsledková listina'!$F:$F,0)),"",INDEX('Výsledková listina'!$C:$C,MATCH(CONCATENATE(AU$4,$A34),'Výsledková listina'!$F:$F,0),1))</f>
      </c>
      <c r="AV34" s="57">
        <f>IF(ISNA(MATCH(CONCATENATE(AU$4,$A34),'Výsledková listina'!$F:$F,0)),"",INDEX('Výsledková listina'!$H:$H,MATCH(CONCATENATE(AU$4,$A34),'Výsledková listina'!$F:$F,0),1))</f>
      </c>
      <c r="AW34" s="4"/>
      <c r="AX34" s="55">
        <f t="shared" si="8"/>
      </c>
      <c r="AY34" s="79"/>
      <c r="AZ34" s="17">
        <f>IF(ISNA(MATCH(CONCATENATE(AZ$4,$A34),'Výsledková listina'!$F:$F,0)),"",INDEX('Výsledková listina'!$C:$C,MATCH(CONCATENATE(AZ$4,$A34),'Výsledková listina'!$F:$F,0),1))</f>
      </c>
      <c r="BA34" s="57">
        <f>IF(ISNA(MATCH(CONCATENATE(AZ$4,$A34),'Výsledková listina'!$F:$F,0)),"",INDEX('Výsledková listina'!$H:$H,MATCH(CONCATENATE(AZ$4,$A34),'Výsledková listina'!$F:$F,0),1))</f>
      </c>
      <c r="BB34" s="4"/>
      <c r="BC34" s="55">
        <f t="shared" si="9"/>
      </c>
      <c r="BD34" s="79"/>
      <c r="BE34" s="17">
        <f>IF(ISNA(MATCH(CONCATENATE(BE$4,$A34),'Výsledková listina'!$F:$F,0)),"",INDEX('Výsledková listina'!$C:$C,MATCH(CONCATENATE(BE$4,$A34),'Výsledková listina'!$F:$F,0),1))</f>
      </c>
      <c r="BF34" s="57">
        <f>IF(ISNA(MATCH(CONCATENATE(BE$4,$A34),'Výsledková listina'!$F:$F,0)),"",INDEX('Výsledková listina'!$H:$H,MATCH(CONCATENATE(BE$4,$A34),'Výsledková listina'!$F:$F,0),1))</f>
      </c>
      <c r="BG34" s="4"/>
      <c r="BH34" s="55">
        <f t="shared" si="10"/>
      </c>
      <c r="BI34" s="79"/>
      <c r="BJ34" s="17">
        <f>IF(ISNA(MATCH(CONCATENATE(BJ$4,$A34),'Výsledková listina'!$F:$F,0)),"",INDEX('Výsledková listina'!$C:$C,MATCH(CONCATENATE(BJ$4,$A34),'Výsledková listina'!$F:$F,0),1))</f>
      </c>
      <c r="BK34" s="57">
        <f>IF(ISNA(MATCH(CONCATENATE(BJ$4,$A34),'Výsledková listina'!$F:$F,0)),"",INDEX('Výsledková listina'!$H:$H,MATCH(CONCATENATE(BJ$4,$A34),'Výsledková listina'!$F:$F,0),1))</f>
      </c>
      <c r="BL34" s="4"/>
      <c r="BM34" s="55">
        <f t="shared" si="11"/>
      </c>
      <c r="BN34" s="79"/>
      <c r="BO34" s="17">
        <f>IF(ISNA(MATCH(CONCATENATE(BO$4,$A34),'Výsledková listina'!$F:$F,0)),"",INDEX('Výsledková listina'!$C:$C,MATCH(CONCATENATE(BO$4,$A34),'Výsledková listina'!$F:$F,0),1))</f>
      </c>
      <c r="BP34" s="57">
        <f>IF(ISNA(MATCH(CONCATENATE(BO$4,$A34),'Výsledková listina'!$F:$F,0)),"",INDEX('Výsledková listina'!$H:$H,MATCH(CONCATENATE(BO$4,$A34),'Výsledková listina'!$F:$F,0),1))</f>
      </c>
      <c r="BQ34" s="4"/>
      <c r="BR34" s="55">
        <f t="shared" si="12"/>
      </c>
      <c r="BS34" s="79"/>
      <c r="BT34" s="17">
        <f>IF(ISNA(MATCH(CONCATENATE(BT$4,$A34),'Výsledková listina'!$F:$F,0)),"",INDEX('Výsledková listina'!$C:$C,MATCH(CONCATENATE(BT$4,$A34),'Výsledková listina'!$F:$F,0),1))</f>
      </c>
      <c r="BU34" s="57">
        <f>IF(ISNA(MATCH(CONCATENATE(BT$4,$A34),'Výsledková listina'!$F:$F,0)),"",INDEX('Výsledková listina'!$H:$H,MATCH(CONCATENATE(BT$4,$A34),'Výsledková listina'!$F:$F,0),1))</f>
      </c>
      <c r="BV34" s="4"/>
      <c r="BW34" s="55">
        <f t="shared" si="13"/>
      </c>
      <c r="BX34" s="79"/>
    </row>
    <row r="35" spans="1:76" s="10" customFormat="1" ht="34.5" customHeight="1" thickBot="1">
      <c r="A35" s="6">
        <v>30</v>
      </c>
      <c r="B35" s="18">
        <f>IF(ISNA(MATCH(CONCATENATE(B$4,$A35),'Výsledková listina'!$F:$F,0)),"",INDEX('Výsledková listina'!$C:$C,MATCH(CONCATENATE(B$4,$A35),'Výsledková listina'!$F:$F,0),1))</f>
      </c>
      <c r="C35" s="58">
        <f>IF(ISNA(MATCH(CONCATENATE(B$4,$A35),'Výsledková listina'!$F:$F,0)),"",INDEX('Výsledková listina'!$H:$H,MATCH(CONCATENATE(B$4,$A35),'Výsledková listina'!$F:$F,0),1))</f>
      </c>
      <c r="D35" s="7"/>
      <c r="E35" s="56">
        <f t="shared" si="14"/>
      </c>
      <c r="F35" s="80"/>
      <c r="G35" s="18">
        <f>IF(ISNA(MATCH(CONCATENATE(G$4,$A35),'Výsledková listina'!$F:$F,0)),"",INDEX('Výsledková listina'!$C:$C,MATCH(CONCATENATE(G$4,$A35),'Výsledková listina'!$F:$F,0),1))</f>
      </c>
      <c r="H35" s="58">
        <f>IF(ISNA(MATCH(CONCATENATE(G$4,$A35),'Výsledková listina'!$F:$F,0)),"",INDEX('Výsledková listina'!$H:$H,MATCH(CONCATENATE(G$4,$A35),'Výsledková listina'!$F:$F,0),1))</f>
      </c>
      <c r="I35" s="7"/>
      <c r="J35" s="56">
        <f t="shared" si="0"/>
      </c>
      <c r="K35" s="80"/>
      <c r="L35" s="18">
        <f>IF(ISNA(MATCH(CONCATENATE(L$4,$A35),'Výsledková listina'!$F:$F,0)),"",INDEX('Výsledková listina'!$C:$C,MATCH(CONCATENATE(L$4,$A35),'Výsledková listina'!$F:$F,0),1))</f>
      </c>
      <c r="M35" s="58">
        <f>IF(ISNA(MATCH(CONCATENATE(L$4,$A35),'Výsledková listina'!$F:$F,0)),"",INDEX('Výsledková listina'!$H:$H,MATCH(CONCATENATE(L$4,$A35),'Výsledková listina'!$F:$F,0),1))</f>
      </c>
      <c r="N35" s="7"/>
      <c r="O35" s="56">
        <f t="shared" si="1"/>
      </c>
      <c r="P35" s="80"/>
      <c r="Q35" s="18">
        <f>IF(ISNA(MATCH(CONCATENATE(Q$4,$A35),'Výsledková listina'!$F:$F,0)),"",INDEX('Výsledková listina'!$C:$C,MATCH(CONCATENATE(Q$4,$A35),'Výsledková listina'!$F:$F,0),1))</f>
      </c>
      <c r="R35" s="58">
        <f>IF(ISNA(MATCH(CONCATENATE(Q$4,$A35),'Výsledková listina'!$F:$F,0)),"",INDEX('Výsledková listina'!$H:$H,MATCH(CONCATENATE(Q$4,$A35),'Výsledková listina'!$F:$F,0),1))</f>
      </c>
      <c r="S35" s="7"/>
      <c r="T35" s="56">
        <f t="shared" si="2"/>
      </c>
      <c r="U35" s="80"/>
      <c r="V35" s="18">
        <f>IF(ISNA(MATCH(CONCATENATE(V$4,$A35),'Výsledková listina'!$F:$F,0)),"",INDEX('Výsledková listina'!$C:$C,MATCH(CONCATENATE(V$4,$A35),'Výsledková listina'!$F:$F,0),1))</f>
      </c>
      <c r="W35" s="58">
        <f>IF(ISNA(MATCH(CONCATENATE(V$4,$A35),'Výsledková listina'!$F:$F,0)),"",INDEX('Výsledková listina'!$H:$H,MATCH(CONCATENATE(V$4,$A35),'Výsledková listina'!$F:$F,0),1))</f>
      </c>
      <c r="X35" s="7"/>
      <c r="Y35" s="56">
        <f t="shared" si="3"/>
      </c>
      <c r="Z35" s="80"/>
      <c r="AA35" s="18">
        <f>IF(ISNA(MATCH(CONCATENATE(AA$4,$A35),'Výsledková listina'!$F:$F,0)),"",INDEX('Výsledková listina'!$C:$C,MATCH(CONCATENATE(AA$4,$A35),'Výsledková listina'!$F:$F,0),1))</f>
      </c>
      <c r="AB35" s="58">
        <f>IF(ISNA(MATCH(CONCATENATE(AA$4,$A35),'Výsledková listina'!$F:$F,0)),"",INDEX('Výsledková listina'!$H:$H,MATCH(CONCATENATE(AA$4,$A35),'Výsledková listina'!$F:$F,0),1))</f>
      </c>
      <c r="AC35" s="7"/>
      <c r="AD35" s="56">
        <f t="shared" si="4"/>
      </c>
      <c r="AE35" s="80"/>
      <c r="AF35" s="18">
        <f>IF(ISNA(MATCH(CONCATENATE(AF$4,$A35),'Výsledková listina'!$F:$F,0)),"",INDEX('Výsledková listina'!$C:$C,MATCH(CONCATENATE(AF$4,$A35),'Výsledková listina'!$F:$F,0),1))</f>
      </c>
      <c r="AG35" s="58">
        <f>IF(ISNA(MATCH(CONCATENATE(AF$4,$A35),'Výsledková listina'!$F:$F,0)),"",INDEX('Výsledková listina'!$H:$H,MATCH(CONCATENATE(AF$4,$A35),'Výsledková listina'!$F:$F,0),1))</f>
      </c>
      <c r="AH35" s="7"/>
      <c r="AI35" s="56">
        <f t="shared" si="5"/>
      </c>
      <c r="AJ35" s="80"/>
      <c r="AK35" s="18">
        <f>IF(ISNA(MATCH(CONCATENATE(AK$4,$A35),'Výsledková listina'!$F:$F,0)),"",INDEX('Výsledková listina'!$C:$C,MATCH(CONCATENATE(AK$4,$A35),'Výsledková listina'!$F:$F,0),1))</f>
      </c>
      <c r="AL35" s="58">
        <f>IF(ISNA(MATCH(CONCATENATE(AK$4,$A35),'Výsledková listina'!$F:$F,0)),"",INDEX('Výsledková listina'!$H:$H,MATCH(CONCATENATE(AK$4,$A35),'Výsledková listina'!$F:$F,0),1))</f>
      </c>
      <c r="AM35" s="7"/>
      <c r="AN35" s="56">
        <f t="shared" si="6"/>
      </c>
      <c r="AO35" s="80"/>
      <c r="AP35" s="18">
        <f>IF(ISNA(MATCH(CONCATENATE(AP$4,$A35),'Výsledková listina'!$F:$F,0)),"",INDEX('Výsledková listina'!$C:$C,MATCH(CONCATENATE(AP$4,$A35),'Výsledková listina'!$F:$F,0),1))</f>
      </c>
      <c r="AQ35" s="58">
        <f>IF(ISNA(MATCH(CONCATENATE(AP$4,$A35),'Výsledková listina'!$F:$F,0)),"",INDEX('Výsledková listina'!$H:$H,MATCH(CONCATENATE(AP$4,$A35),'Výsledková listina'!$F:$F,0),1))</f>
      </c>
      <c r="AR35" s="7"/>
      <c r="AS35" s="56">
        <f t="shared" si="7"/>
      </c>
      <c r="AT35" s="80"/>
      <c r="AU35" s="18">
        <f>IF(ISNA(MATCH(CONCATENATE(AU$4,$A35),'Výsledková listina'!$F:$F,0)),"",INDEX('Výsledková listina'!$C:$C,MATCH(CONCATENATE(AU$4,$A35),'Výsledková listina'!$F:$F,0),1))</f>
      </c>
      <c r="AV35" s="58">
        <f>IF(ISNA(MATCH(CONCATENATE(AU$4,$A35),'Výsledková listina'!$F:$F,0)),"",INDEX('Výsledková listina'!$H:$H,MATCH(CONCATENATE(AU$4,$A35),'Výsledková listina'!$F:$F,0),1))</f>
      </c>
      <c r="AW35" s="7"/>
      <c r="AX35" s="56">
        <f t="shared" si="8"/>
      </c>
      <c r="AY35" s="80"/>
      <c r="AZ35" s="18">
        <f>IF(ISNA(MATCH(CONCATENATE(AZ$4,$A35),'Výsledková listina'!$F:$F,0)),"",INDEX('Výsledková listina'!$C:$C,MATCH(CONCATENATE(AZ$4,$A35),'Výsledková listina'!$F:$F,0),1))</f>
      </c>
      <c r="BA35" s="58">
        <f>IF(ISNA(MATCH(CONCATENATE(AZ$4,$A35),'Výsledková listina'!$F:$F,0)),"",INDEX('Výsledková listina'!$H:$H,MATCH(CONCATENATE(AZ$4,$A35),'Výsledková listina'!$F:$F,0),1))</f>
      </c>
      <c r="BB35" s="7"/>
      <c r="BC35" s="56">
        <f t="shared" si="9"/>
      </c>
      <c r="BD35" s="80"/>
      <c r="BE35" s="18">
        <f>IF(ISNA(MATCH(CONCATENATE(BE$4,$A35),'Výsledková listina'!$F:$F,0)),"",INDEX('Výsledková listina'!$C:$C,MATCH(CONCATENATE(BE$4,$A35),'Výsledková listina'!$F:$F,0),1))</f>
      </c>
      <c r="BF35" s="58">
        <f>IF(ISNA(MATCH(CONCATENATE(BE$4,$A35),'Výsledková listina'!$F:$F,0)),"",INDEX('Výsledková listina'!$H:$H,MATCH(CONCATENATE(BE$4,$A35),'Výsledková listina'!$F:$F,0),1))</f>
      </c>
      <c r="BG35" s="7"/>
      <c r="BH35" s="56">
        <f t="shared" si="10"/>
      </c>
      <c r="BI35" s="80"/>
      <c r="BJ35" s="18">
        <f>IF(ISNA(MATCH(CONCATENATE(BJ$4,$A35),'Výsledková listina'!$F:$F,0)),"",INDEX('Výsledková listina'!$C:$C,MATCH(CONCATENATE(BJ$4,$A35),'Výsledková listina'!$F:$F,0),1))</f>
      </c>
      <c r="BK35" s="58">
        <f>IF(ISNA(MATCH(CONCATENATE(BJ$4,$A35),'Výsledková listina'!$F:$F,0)),"",INDEX('Výsledková listina'!$H:$H,MATCH(CONCATENATE(BJ$4,$A35),'Výsledková listina'!$F:$F,0),1))</f>
      </c>
      <c r="BL35" s="7"/>
      <c r="BM35" s="56">
        <f t="shared" si="11"/>
      </c>
      <c r="BN35" s="80"/>
      <c r="BO35" s="18">
        <f>IF(ISNA(MATCH(CONCATENATE(BO$4,$A35),'Výsledková listina'!$F:$F,0)),"",INDEX('Výsledková listina'!$C:$C,MATCH(CONCATENATE(BO$4,$A35),'Výsledková listina'!$F:$F,0),1))</f>
      </c>
      <c r="BP35" s="58">
        <f>IF(ISNA(MATCH(CONCATENATE(BO$4,$A35),'Výsledková listina'!$F:$F,0)),"",INDEX('Výsledková listina'!$H:$H,MATCH(CONCATENATE(BO$4,$A35),'Výsledková listina'!$F:$F,0),1))</f>
      </c>
      <c r="BQ35" s="7"/>
      <c r="BR35" s="56">
        <f t="shared" si="12"/>
      </c>
      <c r="BS35" s="80"/>
      <c r="BT35" s="18">
        <f>IF(ISNA(MATCH(CONCATENATE(BT$4,$A35),'Výsledková listina'!$F:$F,0)),"",INDEX('Výsledková listina'!$C:$C,MATCH(CONCATENATE(BT$4,$A35),'Výsledková listina'!$F:$F,0),1))</f>
      </c>
      <c r="BU35" s="58">
        <f>IF(ISNA(MATCH(CONCATENATE(BT$4,$A35),'Výsledková listina'!$F:$F,0)),"",INDEX('Výsledková listina'!$H:$H,MATCH(CONCATENATE(BT$4,$A35),'Výsledková listina'!$F:$F,0),1))</f>
      </c>
      <c r="BV35" s="7"/>
      <c r="BW35" s="56">
        <f t="shared" si="13"/>
      </c>
      <c r="BX35" s="80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sheet="1" objects="1" scenarios="1" formatColumns="0" formatRows="0" insertColumns="0" insertRows="0" selectLockedCells="1" autoFilter="0"/>
  <mergeCells count="61">
    <mergeCell ref="A3:A5"/>
    <mergeCell ref="B3:F3"/>
    <mergeCell ref="B4:F4"/>
    <mergeCell ref="G3:K3"/>
    <mergeCell ref="G4:K4"/>
    <mergeCell ref="AK3:AO3"/>
    <mergeCell ref="AK4:AO4"/>
    <mergeCell ref="V3:Z3"/>
    <mergeCell ref="V4:Z4"/>
    <mergeCell ref="AA3:AE3"/>
    <mergeCell ref="AA4:AE4"/>
    <mergeCell ref="L1:P1"/>
    <mergeCell ref="L2:P2"/>
    <mergeCell ref="AF3:AJ3"/>
    <mergeCell ref="AF4:AJ4"/>
    <mergeCell ref="Q4:U4"/>
    <mergeCell ref="L3:P3"/>
    <mergeCell ref="L4:P4"/>
    <mergeCell ref="Q3:U3"/>
    <mergeCell ref="Q1:U1"/>
    <mergeCell ref="Q2:U2"/>
    <mergeCell ref="B1:F1"/>
    <mergeCell ref="B2:F2"/>
    <mergeCell ref="G1:K1"/>
    <mergeCell ref="G2:K2"/>
    <mergeCell ref="V1:Z1"/>
    <mergeCell ref="V2:Z2"/>
    <mergeCell ref="AK1:AO1"/>
    <mergeCell ref="AK2:AO2"/>
    <mergeCell ref="AA1:AE1"/>
    <mergeCell ref="AA2:AE2"/>
    <mergeCell ref="AF1:AJ1"/>
    <mergeCell ref="AF2:AJ2"/>
    <mergeCell ref="AP1:AT1"/>
    <mergeCell ref="AP2:AT2"/>
    <mergeCell ref="AP3:AT3"/>
    <mergeCell ref="AP4:AT4"/>
    <mergeCell ref="AU1:AY1"/>
    <mergeCell ref="AU2:AY2"/>
    <mergeCell ref="AU3:AY3"/>
    <mergeCell ref="AU4:AY4"/>
    <mergeCell ref="AZ1:BD1"/>
    <mergeCell ref="AZ2:BD2"/>
    <mergeCell ref="AZ3:BD3"/>
    <mergeCell ref="AZ4:BD4"/>
    <mergeCell ref="BE1:BI1"/>
    <mergeCell ref="BE2:BI2"/>
    <mergeCell ref="BE3:BI3"/>
    <mergeCell ref="BE4:BI4"/>
    <mergeCell ref="BJ1:BN1"/>
    <mergeCell ref="BJ2:BN2"/>
    <mergeCell ref="BJ3:BN3"/>
    <mergeCell ref="BJ4:BN4"/>
    <mergeCell ref="BO1:BS1"/>
    <mergeCell ref="BO2:BS2"/>
    <mergeCell ref="BO3:BS3"/>
    <mergeCell ref="BO4:BS4"/>
    <mergeCell ref="BT1:BX1"/>
    <mergeCell ref="BT2:BX2"/>
    <mergeCell ref="BT3:BX3"/>
    <mergeCell ref="BT4:BX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BX38"/>
  <sheetViews>
    <sheetView showGridLines="0" view="pageBreakPreview" zoomScale="75" zoomScaleNormal="75" zoomScaleSheetLayoutView="75" workbookViewId="0" topLeftCell="A3">
      <pane xSplit="1" ySplit="3" topLeftCell="K7" activePane="bottomRight" state="frozen"/>
      <selection pane="topLeft" activeCell="A3" sqref="A3"/>
      <selection pane="topRight" activeCell="B3" sqref="B3"/>
      <selection pane="bottomLeft" activeCell="A6" sqref="A6"/>
      <selection pane="bottomRight" activeCell="S19" sqref="S19"/>
    </sheetView>
  </sheetViews>
  <sheetFormatPr defaultColWidth="9.00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62"/>
      <c r="B1" s="186">
        <f>CONCATENATE('Základní list'!$E$3)</f>
      </c>
      <c r="C1" s="186"/>
      <c r="D1" s="186"/>
      <c r="E1" s="186"/>
      <c r="F1" s="186"/>
      <c r="G1" s="186">
        <f>CONCATENATE('Základní list'!$E$3)</f>
      </c>
      <c r="H1" s="186"/>
      <c r="I1" s="186"/>
      <c r="J1" s="186"/>
      <c r="K1" s="186"/>
      <c r="L1" s="186">
        <f>CONCATENATE('Základní list'!$E$3)</f>
      </c>
      <c r="M1" s="186"/>
      <c r="N1" s="186"/>
      <c r="O1" s="186"/>
      <c r="P1" s="186"/>
      <c r="Q1" s="186">
        <f>CONCATENATE('Základní list'!$E$3)</f>
      </c>
      <c r="R1" s="186"/>
      <c r="S1" s="186"/>
      <c r="T1" s="186"/>
      <c r="U1" s="186"/>
      <c r="V1" s="186">
        <f>CONCATENATE('Základní list'!$E$3)</f>
      </c>
      <c r="W1" s="186"/>
      <c r="X1" s="186"/>
      <c r="Y1" s="186"/>
      <c r="Z1" s="186"/>
      <c r="AA1" s="186">
        <f>CONCATENATE('Základní list'!$E$3)</f>
      </c>
      <c r="AB1" s="186"/>
      <c r="AC1" s="186"/>
      <c r="AD1" s="186"/>
      <c r="AE1" s="186"/>
      <c r="AF1" s="186">
        <f>CONCATENATE('Základní list'!$E$3)</f>
      </c>
      <c r="AG1" s="186"/>
      <c r="AH1" s="186"/>
      <c r="AI1" s="186"/>
      <c r="AJ1" s="186"/>
      <c r="AK1" s="186">
        <f>CONCATENATE('Základní list'!$E$3)</f>
      </c>
      <c r="AL1" s="186"/>
      <c r="AM1" s="186"/>
      <c r="AN1" s="186"/>
      <c r="AO1" s="186"/>
      <c r="AP1" s="186">
        <f>CONCATENATE('Základní list'!$E$3)</f>
      </c>
      <c r="AQ1" s="186"/>
      <c r="AR1" s="186"/>
      <c r="AS1" s="186"/>
      <c r="AT1" s="186"/>
      <c r="AU1" s="186">
        <f>CONCATENATE('Základní list'!$E$3)</f>
      </c>
      <c r="AV1" s="186"/>
      <c r="AW1" s="186"/>
      <c r="AX1" s="186"/>
      <c r="AY1" s="186"/>
      <c r="AZ1" s="186">
        <f>CONCATENATE('Základní list'!$E$3)</f>
      </c>
      <c r="BA1" s="186"/>
      <c r="BB1" s="186"/>
      <c r="BC1" s="186"/>
      <c r="BD1" s="186"/>
      <c r="BE1" s="186">
        <f>CONCATENATE('Základní list'!$E$3)</f>
      </c>
      <c r="BF1" s="186"/>
      <c r="BG1" s="186"/>
      <c r="BH1" s="186"/>
      <c r="BI1" s="186"/>
      <c r="BJ1" s="186">
        <f>CONCATENATE('Základní list'!$E$3)</f>
      </c>
      <c r="BK1" s="186"/>
      <c r="BL1" s="186"/>
      <c r="BM1" s="186"/>
      <c r="BN1" s="186"/>
      <c r="BO1" s="186">
        <f>CONCATENATE('Základní list'!$E$3)</f>
      </c>
      <c r="BP1" s="186"/>
      <c r="BQ1" s="186"/>
      <c r="BR1" s="186"/>
      <c r="BS1" s="186"/>
      <c r="BT1" s="186">
        <f>CONCATENATE('Základní list'!$E$3)</f>
      </c>
      <c r="BU1" s="186"/>
      <c r="BV1" s="186"/>
      <c r="BW1" s="186"/>
      <c r="BX1" s="186"/>
    </row>
    <row r="2" spans="1:76" s="123" customFormat="1" ht="13.5" thickBot="1">
      <c r="A2" s="63"/>
      <c r="B2" s="187">
        <f>CONCATENATE('Základní list'!$F$4)</f>
      </c>
      <c r="C2" s="187"/>
      <c r="D2" s="187"/>
      <c r="E2" s="187"/>
      <c r="F2" s="187"/>
      <c r="G2" s="187">
        <f>CONCATENATE('Základní list'!$F$4)</f>
      </c>
      <c r="H2" s="187"/>
      <c r="I2" s="187"/>
      <c r="J2" s="187"/>
      <c r="K2" s="187"/>
      <c r="L2" s="187">
        <f>CONCATENATE('Základní list'!$F$4)</f>
      </c>
      <c r="M2" s="187"/>
      <c r="N2" s="187"/>
      <c r="O2" s="187"/>
      <c r="P2" s="187"/>
      <c r="Q2" s="187">
        <f>CONCATENATE('Základní list'!$F$4)</f>
      </c>
      <c r="R2" s="187"/>
      <c r="S2" s="187"/>
      <c r="T2" s="187"/>
      <c r="U2" s="187"/>
      <c r="V2" s="187">
        <f>CONCATENATE('Základní list'!$F$4)</f>
      </c>
      <c r="W2" s="187"/>
      <c r="X2" s="187"/>
      <c r="Y2" s="187"/>
      <c r="Z2" s="187"/>
      <c r="AA2" s="187">
        <f>CONCATENATE('Základní list'!$F$4)</f>
      </c>
      <c r="AB2" s="187"/>
      <c r="AC2" s="187"/>
      <c r="AD2" s="187"/>
      <c r="AE2" s="187"/>
      <c r="AF2" s="187">
        <f>CONCATENATE('Základní list'!$F$4)</f>
      </c>
      <c r="AG2" s="187"/>
      <c r="AH2" s="187"/>
      <c r="AI2" s="187"/>
      <c r="AJ2" s="187"/>
      <c r="AK2" s="187">
        <f>CONCATENATE('Základní list'!$F$4)</f>
      </c>
      <c r="AL2" s="187"/>
      <c r="AM2" s="187"/>
      <c r="AN2" s="187"/>
      <c r="AO2" s="187"/>
      <c r="AP2" s="187">
        <f>CONCATENATE('Základní list'!$F$4)</f>
      </c>
      <c r="AQ2" s="187"/>
      <c r="AR2" s="187"/>
      <c r="AS2" s="187"/>
      <c r="AT2" s="187"/>
      <c r="AU2" s="187">
        <f>CONCATENATE('Základní list'!$F$4)</f>
      </c>
      <c r="AV2" s="187"/>
      <c r="AW2" s="187"/>
      <c r="AX2" s="187"/>
      <c r="AY2" s="187"/>
      <c r="AZ2" s="187">
        <f>CONCATENATE('Základní list'!$F$4)</f>
      </c>
      <c r="BA2" s="187"/>
      <c r="BB2" s="187"/>
      <c r="BC2" s="187"/>
      <c r="BD2" s="187"/>
      <c r="BE2" s="187">
        <f>CONCATENATE('Základní list'!$F$4)</f>
      </c>
      <c r="BF2" s="187"/>
      <c r="BG2" s="187"/>
      <c r="BH2" s="187"/>
      <c r="BI2" s="187"/>
      <c r="BJ2" s="187">
        <f>CONCATENATE('Základní list'!$F$4)</f>
      </c>
      <c r="BK2" s="187"/>
      <c r="BL2" s="187"/>
      <c r="BM2" s="187"/>
      <c r="BN2" s="187"/>
      <c r="BO2" s="187">
        <f>CONCATENATE('Základní list'!$F$4)</f>
      </c>
      <c r="BP2" s="187"/>
      <c r="BQ2" s="187"/>
      <c r="BR2" s="187"/>
      <c r="BS2" s="187"/>
      <c r="BT2" s="187">
        <f>CONCATENATE('Základní list'!$F$4)</f>
      </c>
      <c r="BU2" s="187"/>
      <c r="BV2" s="187"/>
      <c r="BW2" s="187"/>
      <c r="BX2" s="187"/>
    </row>
    <row r="3" spans="1:76" ht="16.5" customHeight="1">
      <c r="A3" s="194" t="s">
        <v>11</v>
      </c>
      <c r="B3" s="188" t="s">
        <v>16</v>
      </c>
      <c r="C3" s="189"/>
      <c r="D3" s="189"/>
      <c r="E3" s="189"/>
      <c r="F3" s="190"/>
      <c r="G3" s="188" t="s">
        <v>16</v>
      </c>
      <c r="H3" s="189"/>
      <c r="I3" s="189"/>
      <c r="J3" s="189"/>
      <c r="K3" s="190" t="s">
        <v>36</v>
      </c>
      <c r="L3" s="188" t="s">
        <v>16</v>
      </c>
      <c r="M3" s="189"/>
      <c r="N3" s="189"/>
      <c r="O3" s="189"/>
      <c r="P3" s="190" t="s">
        <v>36</v>
      </c>
      <c r="Q3" s="188" t="s">
        <v>16</v>
      </c>
      <c r="R3" s="189"/>
      <c r="S3" s="189"/>
      <c r="T3" s="189"/>
      <c r="U3" s="190" t="s">
        <v>36</v>
      </c>
      <c r="V3" s="188" t="s">
        <v>16</v>
      </c>
      <c r="W3" s="189"/>
      <c r="X3" s="189"/>
      <c r="Y3" s="189"/>
      <c r="Z3" s="190" t="s">
        <v>36</v>
      </c>
      <c r="AA3" s="188" t="s">
        <v>16</v>
      </c>
      <c r="AB3" s="189"/>
      <c r="AC3" s="189"/>
      <c r="AD3" s="189"/>
      <c r="AE3" s="190" t="s">
        <v>36</v>
      </c>
      <c r="AF3" s="188" t="s">
        <v>16</v>
      </c>
      <c r="AG3" s="189"/>
      <c r="AH3" s="189"/>
      <c r="AI3" s="189"/>
      <c r="AJ3" s="190" t="s">
        <v>36</v>
      </c>
      <c r="AK3" s="188" t="s">
        <v>16</v>
      </c>
      <c r="AL3" s="189"/>
      <c r="AM3" s="189"/>
      <c r="AN3" s="189"/>
      <c r="AO3" s="190" t="s">
        <v>36</v>
      </c>
      <c r="AP3" s="188" t="s">
        <v>16</v>
      </c>
      <c r="AQ3" s="189"/>
      <c r="AR3" s="189"/>
      <c r="AS3" s="189"/>
      <c r="AT3" s="190" t="s">
        <v>36</v>
      </c>
      <c r="AU3" s="188" t="s">
        <v>16</v>
      </c>
      <c r="AV3" s="189"/>
      <c r="AW3" s="189"/>
      <c r="AX3" s="189"/>
      <c r="AY3" s="190" t="s">
        <v>36</v>
      </c>
      <c r="AZ3" s="188" t="s">
        <v>16</v>
      </c>
      <c r="BA3" s="189"/>
      <c r="BB3" s="189"/>
      <c r="BC3" s="189"/>
      <c r="BD3" s="190" t="s">
        <v>36</v>
      </c>
      <c r="BE3" s="188" t="s">
        <v>16</v>
      </c>
      <c r="BF3" s="189"/>
      <c r="BG3" s="189"/>
      <c r="BH3" s="189"/>
      <c r="BI3" s="190" t="s">
        <v>36</v>
      </c>
      <c r="BJ3" s="188" t="s">
        <v>16</v>
      </c>
      <c r="BK3" s="189"/>
      <c r="BL3" s="189"/>
      <c r="BM3" s="189"/>
      <c r="BN3" s="190" t="s">
        <v>36</v>
      </c>
      <c r="BO3" s="188" t="s">
        <v>16</v>
      </c>
      <c r="BP3" s="189"/>
      <c r="BQ3" s="189"/>
      <c r="BR3" s="189"/>
      <c r="BS3" s="190" t="s">
        <v>36</v>
      </c>
      <c r="BT3" s="188" t="s">
        <v>16</v>
      </c>
      <c r="BU3" s="189"/>
      <c r="BV3" s="189"/>
      <c r="BW3" s="189"/>
      <c r="BX3" s="190" t="s">
        <v>36</v>
      </c>
    </row>
    <row r="4" spans="1:76" s="8" customFormat="1" ht="16.5" customHeight="1" thickBot="1">
      <c r="A4" s="195"/>
      <c r="B4" s="191" t="str">
        <f>IF(ISBLANK('Základní list'!$C11),"",'Základní list'!$A11)</f>
        <v>A</v>
      </c>
      <c r="C4" s="192"/>
      <c r="D4" s="192"/>
      <c r="E4" s="192"/>
      <c r="F4" s="193"/>
      <c r="G4" s="191" t="str">
        <f>IF(ISBLANK('Základní list'!$C12),"",'Základní list'!$A12)</f>
        <v>B</v>
      </c>
      <c r="H4" s="192"/>
      <c r="I4" s="192"/>
      <c r="J4" s="192"/>
      <c r="K4" s="193"/>
      <c r="L4" s="191" t="str">
        <f>IF(ISBLANK('Základní list'!$C13),"",'Základní list'!$A13)</f>
        <v>C</v>
      </c>
      <c r="M4" s="192"/>
      <c r="N4" s="192"/>
      <c r="O4" s="192"/>
      <c r="P4" s="193"/>
      <c r="Q4" s="191" t="str">
        <f>IF(ISBLANK('Základní list'!$C14),"",'Základní list'!$A14)</f>
        <v>D</v>
      </c>
      <c r="R4" s="192"/>
      <c r="S4" s="192"/>
      <c r="T4" s="192"/>
      <c r="U4" s="193"/>
      <c r="V4" s="191" t="str">
        <f>IF(ISBLANK('Základní list'!$C15),"",'Základní list'!$A15)</f>
        <v>E</v>
      </c>
      <c r="W4" s="192"/>
      <c r="X4" s="192"/>
      <c r="Y4" s="192"/>
      <c r="Z4" s="193"/>
      <c r="AA4" s="191" t="str">
        <f>IF(ISBLANK('Základní list'!$C16),"",'Základní list'!$A16)</f>
        <v>F</v>
      </c>
      <c r="AB4" s="192"/>
      <c r="AC4" s="192"/>
      <c r="AD4" s="192"/>
      <c r="AE4" s="193"/>
      <c r="AF4" s="191" t="str">
        <f>IF(ISBLANK('Základní list'!$C17),"",'Základní list'!$A17)</f>
        <v>G</v>
      </c>
      <c r="AG4" s="192"/>
      <c r="AH4" s="192"/>
      <c r="AI4" s="192"/>
      <c r="AJ4" s="193"/>
      <c r="AK4" s="191" t="str">
        <f>IF(ISBLANK('Základní list'!$C18),"",'Základní list'!$A18)</f>
        <v>H</v>
      </c>
      <c r="AL4" s="192"/>
      <c r="AM4" s="192"/>
      <c r="AN4" s="192"/>
      <c r="AO4" s="193"/>
      <c r="AP4" s="191" t="str">
        <f>IF(ISBLANK('Základní list'!$C19),"",'Základní list'!$A19)</f>
        <v>I</v>
      </c>
      <c r="AQ4" s="192"/>
      <c r="AR4" s="192"/>
      <c r="AS4" s="192"/>
      <c r="AT4" s="193"/>
      <c r="AU4" s="191" t="str">
        <f>IF(ISBLANK('Základní list'!$C20),"",'Základní list'!$A20)</f>
        <v>J</v>
      </c>
      <c r="AV4" s="192"/>
      <c r="AW4" s="192"/>
      <c r="AX4" s="192"/>
      <c r="AY4" s="193"/>
      <c r="AZ4" s="191" t="str">
        <f>IF(ISBLANK('Základní list'!$C21),"",'Základní list'!$A21)</f>
        <v>K</v>
      </c>
      <c r="BA4" s="192"/>
      <c r="BB4" s="192"/>
      <c r="BC4" s="192"/>
      <c r="BD4" s="193"/>
      <c r="BE4" s="191" t="str">
        <f>IF(ISBLANK('Základní list'!$C22),"",'Základní list'!$A22)</f>
        <v>L</v>
      </c>
      <c r="BF4" s="192"/>
      <c r="BG4" s="192"/>
      <c r="BH4" s="192"/>
      <c r="BI4" s="193"/>
      <c r="BJ4" s="191" t="str">
        <f>IF(ISBLANK('Základní list'!$C23),"",'Základní list'!$A23)</f>
        <v>M</v>
      </c>
      <c r="BK4" s="192"/>
      <c r="BL4" s="192"/>
      <c r="BM4" s="192"/>
      <c r="BN4" s="193"/>
      <c r="BO4" s="191" t="str">
        <f>IF(ISBLANK('Základní list'!$C24),"",'Základní list'!$A24)</f>
        <v>O</v>
      </c>
      <c r="BP4" s="192"/>
      <c r="BQ4" s="192"/>
      <c r="BR4" s="192"/>
      <c r="BS4" s="193"/>
      <c r="BT4" s="191" t="str">
        <f>IF(ISBLANK('Základní list'!$C25),"",'Základní list'!$A25)</f>
        <v>P</v>
      </c>
      <c r="BU4" s="192"/>
      <c r="BV4" s="192"/>
      <c r="BW4" s="192"/>
      <c r="BX4" s="193"/>
    </row>
    <row r="5" spans="1:76" s="9" customFormat="1" ht="13.5" thickBot="1">
      <c r="A5" s="196"/>
      <c r="B5" s="1" t="s">
        <v>54</v>
      </c>
      <c r="C5" s="1" t="s">
        <v>42</v>
      </c>
      <c r="D5" s="1" t="s">
        <v>12</v>
      </c>
      <c r="E5" s="2" t="s">
        <v>13</v>
      </c>
      <c r="F5" s="33" t="s">
        <v>36</v>
      </c>
      <c r="G5" s="1" t="s">
        <v>54</v>
      </c>
      <c r="H5" s="1" t="s">
        <v>42</v>
      </c>
      <c r="I5" s="1" t="s">
        <v>12</v>
      </c>
      <c r="J5" s="2" t="s">
        <v>13</v>
      </c>
      <c r="K5" s="33" t="s">
        <v>36</v>
      </c>
      <c r="L5" s="1" t="s">
        <v>54</v>
      </c>
      <c r="M5" s="1" t="s">
        <v>42</v>
      </c>
      <c r="N5" s="1" t="s">
        <v>12</v>
      </c>
      <c r="O5" s="2" t="s">
        <v>13</v>
      </c>
      <c r="P5" s="33" t="s">
        <v>36</v>
      </c>
      <c r="Q5" s="1" t="s">
        <v>54</v>
      </c>
      <c r="R5" s="1" t="s">
        <v>42</v>
      </c>
      <c r="S5" s="1" t="s">
        <v>12</v>
      </c>
      <c r="T5" s="2" t="s">
        <v>13</v>
      </c>
      <c r="U5" s="33" t="s">
        <v>36</v>
      </c>
      <c r="V5" s="1" t="s">
        <v>54</v>
      </c>
      <c r="W5" s="1" t="s">
        <v>42</v>
      </c>
      <c r="X5" s="1" t="s">
        <v>12</v>
      </c>
      <c r="Y5" s="2" t="s">
        <v>13</v>
      </c>
      <c r="Z5" s="33" t="s">
        <v>36</v>
      </c>
      <c r="AA5" s="1" t="s">
        <v>54</v>
      </c>
      <c r="AB5" s="1" t="s">
        <v>42</v>
      </c>
      <c r="AC5" s="1" t="s">
        <v>12</v>
      </c>
      <c r="AD5" s="2" t="s">
        <v>13</v>
      </c>
      <c r="AE5" s="33" t="s">
        <v>36</v>
      </c>
      <c r="AF5" s="1" t="s">
        <v>54</v>
      </c>
      <c r="AG5" s="1" t="s">
        <v>42</v>
      </c>
      <c r="AH5" s="1" t="s">
        <v>12</v>
      </c>
      <c r="AI5" s="2" t="s">
        <v>13</v>
      </c>
      <c r="AJ5" s="33" t="s">
        <v>36</v>
      </c>
      <c r="AK5" s="1" t="s">
        <v>54</v>
      </c>
      <c r="AL5" s="1" t="s">
        <v>42</v>
      </c>
      <c r="AM5" s="1" t="s">
        <v>12</v>
      </c>
      <c r="AN5" s="2" t="s">
        <v>13</v>
      </c>
      <c r="AO5" s="33" t="s">
        <v>36</v>
      </c>
      <c r="AP5" s="1" t="s">
        <v>54</v>
      </c>
      <c r="AQ5" s="1" t="s">
        <v>42</v>
      </c>
      <c r="AR5" s="1" t="s">
        <v>12</v>
      </c>
      <c r="AS5" s="2" t="s">
        <v>13</v>
      </c>
      <c r="AT5" s="33" t="s">
        <v>36</v>
      </c>
      <c r="AU5" s="1" t="s">
        <v>54</v>
      </c>
      <c r="AV5" s="1" t="s">
        <v>42</v>
      </c>
      <c r="AW5" s="1" t="s">
        <v>12</v>
      </c>
      <c r="AX5" s="2" t="s">
        <v>13</v>
      </c>
      <c r="AY5" s="33" t="s">
        <v>36</v>
      </c>
      <c r="AZ5" s="1" t="s">
        <v>54</v>
      </c>
      <c r="BA5" s="1" t="s">
        <v>42</v>
      </c>
      <c r="BB5" s="1" t="s">
        <v>12</v>
      </c>
      <c r="BC5" s="2" t="s">
        <v>13</v>
      </c>
      <c r="BD5" s="33" t="s">
        <v>36</v>
      </c>
      <c r="BE5" s="1" t="s">
        <v>54</v>
      </c>
      <c r="BF5" s="1" t="s">
        <v>42</v>
      </c>
      <c r="BG5" s="1" t="s">
        <v>12</v>
      </c>
      <c r="BH5" s="2" t="s">
        <v>13</v>
      </c>
      <c r="BI5" s="33" t="s">
        <v>36</v>
      </c>
      <c r="BJ5" s="1" t="s">
        <v>54</v>
      </c>
      <c r="BK5" s="1" t="s">
        <v>42</v>
      </c>
      <c r="BL5" s="1" t="s">
        <v>12</v>
      </c>
      <c r="BM5" s="2" t="s">
        <v>13</v>
      </c>
      <c r="BN5" s="33" t="s">
        <v>36</v>
      </c>
      <c r="BO5" s="1" t="s">
        <v>54</v>
      </c>
      <c r="BP5" s="1" t="s">
        <v>42</v>
      </c>
      <c r="BQ5" s="1" t="s">
        <v>12</v>
      </c>
      <c r="BR5" s="2" t="s">
        <v>13</v>
      </c>
      <c r="BS5" s="33" t="s">
        <v>36</v>
      </c>
      <c r="BT5" s="1" t="s">
        <v>54</v>
      </c>
      <c r="BU5" s="1" t="s">
        <v>42</v>
      </c>
      <c r="BV5" s="1" t="s">
        <v>12</v>
      </c>
      <c r="BW5" s="2" t="s">
        <v>13</v>
      </c>
      <c r="BX5" s="33" t="s">
        <v>36</v>
      </c>
    </row>
    <row r="6" spans="1:76" s="10" customFormat="1" ht="34.5" customHeight="1">
      <c r="A6" s="3">
        <v>1</v>
      </c>
      <c r="B6" s="17">
        <f>IF(ISNA(MATCH(CONCATENATE(B$4,$A6),'Výsledková listina'!$G:$G,0)),"",INDEX('Výsledková listina'!$C:$C,MATCH(CONCATENATE(B$4,$A6),'Výsledková listina'!$G:$G,0),1))</f>
      </c>
      <c r="C6" s="57">
        <f>IF(ISNA(MATCH(CONCATENATE(B$4,$A6),'Výsledková listina'!$G:$G,0)),"",INDEX('Výsledková listina'!$H:$H,MATCH(CONCATENATE(B$4,$A6),'Výsledková listina'!$G:$G,0),1))</f>
      </c>
      <c r="D6" s="4"/>
      <c r="E6" s="55">
        <f aca="true" t="shared" si="0" ref="E6:E35">IF(D6="","",RANK(D6,D$1:D$65536,0)+(COUNT(D$1:D$65536)+1-RANK(D6,D$1:D$65536,0)-RANK(D6,D$1:D$65536,1))/2)</f>
      </c>
      <c r="F6" s="78"/>
      <c r="G6" s="17" t="str">
        <f>IF(ISNA(MATCH(CONCATENATE(G$4,$A6),'Výsledková listina'!$G:$G,0)),"",INDEX('Výsledková listina'!$C:$C,MATCH(CONCATENATE(G$4,$A6),'Výsledková listina'!$G:$G,0),1))</f>
        <v>Jaroslav Podlaha</v>
      </c>
      <c r="H6" s="57">
        <f>IF(ISNA(MATCH(CONCATENATE(G$4,$A6),'Výsledková listina'!$G:$G,0)),"",INDEX('Výsledková listina'!$H:$H,MATCH(CONCATENATE(G$4,$A6),'Výsledková listina'!$G:$G,0),1))</f>
      </c>
      <c r="I6" s="4">
        <v>2400</v>
      </c>
      <c r="J6" s="55">
        <f aca="true" t="shared" si="1" ref="J6:J35">IF(I6="","",RANK(I6,I$1:I$65536,0)+(COUNT(I$1:I$65536)+1-RANK(I6,I$1:I$65536,0)-RANK(I6,I$1:I$65536,1))/2)</f>
        <v>10</v>
      </c>
      <c r="K6" s="78"/>
      <c r="L6" s="17" t="str">
        <f>IF(ISNA(MATCH(CONCATENATE(L$4,$A6),'Výsledková listina'!$G:$G,0)),"",INDEX('Výsledková listina'!$C:$C,MATCH(CONCATENATE(L$4,$A6),'Výsledková listina'!$G:$G,0),1))</f>
        <v>Petr Divíšek</v>
      </c>
      <c r="M6" s="57">
        <f>IF(ISNA(MATCH(CONCATENATE(L$4,$A6),'Výsledková listina'!$G:$G,0)),"",INDEX('Výsledková listina'!$H:$H,MATCH(CONCATENATE(L$4,$A6),'Výsledková listina'!$G:$G,0),1))</f>
      </c>
      <c r="N6" s="4">
        <v>3560</v>
      </c>
      <c r="O6" s="55">
        <f aca="true" t="shared" si="2" ref="O6:O35">IF(N6="","",RANK(N6,N$1:N$65536,0)+(COUNT(N$1:N$65536)+1-RANK(N6,N$1:N$65536,0)-RANK(N6,N$1:N$65536,1))/2)</f>
        <v>7</v>
      </c>
      <c r="P6" s="78"/>
      <c r="Q6" s="17" t="str">
        <f>IF(ISNA(MATCH(CONCATENATE(Q$4,$A6),'Výsledková listina'!$G:$G,0)),"",INDEX('Výsledková listina'!$C:$C,MATCH(CONCATENATE(Q$4,$A6),'Výsledková listina'!$G:$G,0),1))</f>
        <v>Roman Srb</v>
      </c>
      <c r="R6" s="57">
        <f>IF(ISNA(MATCH(CONCATENATE(Q$4,$A6),'Výsledková listina'!$G:$G,0)),"",INDEX('Výsledková listina'!$H:$H,MATCH(CONCATENATE(Q$4,$A6),'Výsledková listina'!$G:$G,0),1))</f>
      </c>
      <c r="S6" s="4">
        <v>10380</v>
      </c>
      <c r="T6" s="55">
        <f aca="true" t="shared" si="3" ref="T6:T35">IF(S6="","",RANK(S6,S$1:S$65536,0)+(COUNT(S$1:S$65536)+1-RANK(S6,S$1:S$65536,0)-RANK(S6,S$1:S$65536,1))/2)</f>
        <v>2</v>
      </c>
      <c r="U6" s="78"/>
      <c r="V6" s="17" t="str">
        <f>IF(ISNA(MATCH(CONCATENATE(V$4,$A6),'Výsledková listina'!$G:$G,0)),"",INDEX('Výsledková listina'!$C:$C,MATCH(CONCATENATE(V$4,$A6),'Výsledková listina'!$G:$G,0),1))</f>
        <v>Milan Novák</v>
      </c>
      <c r="W6" s="57">
        <f>IF(ISNA(MATCH(CONCATENATE(V$4,$A6),'Výsledková listina'!$G:$G,0)),"",INDEX('Výsledková listina'!$H:$H,MATCH(CONCATENATE(V$4,$A6),'Výsledková listina'!$G:$G,0),1))</f>
      </c>
      <c r="X6" s="4">
        <v>6460</v>
      </c>
      <c r="Y6" s="55">
        <f aca="true" t="shared" si="4" ref="Y6:Y35">IF(X6="","",RANK(X6,X$1:X$65536,0)+(COUNT(X$1:X$65536)+1-RANK(X6,X$1:X$65536,0)-RANK(X6,X$1:X$65536,1))/2)</f>
        <v>2</v>
      </c>
      <c r="Z6" s="78"/>
      <c r="AA6" s="17" t="str">
        <f>IF(ISNA(MATCH(CONCATENATE(AA$4,$A6),'Výsledková listina'!$G:$G,0)),"",INDEX('Výsledková listina'!$C:$C,MATCH(CONCATENATE(AA$4,$A6),'Výsledková listina'!$G:$G,0),1))</f>
        <v>Vojtěch Kafka</v>
      </c>
      <c r="AB6" s="57">
        <f>IF(ISNA(MATCH(CONCATENATE(AA$4,$A6),'Výsledková listina'!$G:$G,0)),"",INDEX('Výsledková listina'!$H:$H,MATCH(CONCATENATE(AA$4,$A6),'Výsledková listina'!$G:$G,0),1))</f>
      </c>
      <c r="AC6" s="4">
        <v>2400</v>
      </c>
      <c r="AD6" s="55">
        <f aca="true" t="shared" si="5" ref="AD6:AD35">IF(AC6="","",RANK(AC6,AC$1:AC$65536,0)+(COUNT(AC$1:AC$65536)+1-RANK(AC6,AC$1:AC$65536,0)-RANK(AC6,AC$1:AC$65536,1))/2)</f>
        <v>6</v>
      </c>
      <c r="AE6" s="78"/>
      <c r="AF6" s="17" t="str">
        <f>IF(ISNA(MATCH(CONCATENATE(AF$4,$A6),'Výsledková listina'!$G:$G,0)),"",INDEX('Výsledková listina'!$C:$C,MATCH(CONCATENATE(AF$4,$A6),'Výsledková listina'!$G:$G,0),1))</f>
        <v>Petr Podrápský</v>
      </c>
      <c r="AG6" s="57">
        <f>IF(ISNA(MATCH(CONCATENATE(AF$4,$A6),'Výsledková listina'!$G:$G,0)),"",INDEX('Výsledková listina'!$H:$H,MATCH(CONCATENATE(AF$4,$A6),'Výsledková listina'!$G:$G,0),1))</f>
      </c>
      <c r="AH6" s="4">
        <v>740</v>
      </c>
      <c r="AI6" s="55">
        <f aca="true" t="shared" si="6" ref="AI6:AI35">IF(AH6="","",RANK(AH6,AH$1:AH$65536,0)+(COUNT(AH$1:AH$65536)+1-RANK(AH6,AH$1:AH$65536,0)-RANK(AH6,AH$1:AH$65536,1))/2)</f>
        <v>13</v>
      </c>
      <c r="AJ6" s="78"/>
      <c r="AK6" s="17" t="str">
        <f>IF(ISNA(MATCH(CONCATENATE(AK$4,$A6),'Výsledková listina'!$G:$G,0)),"",INDEX('Výsledková listina'!$C:$C,MATCH(CONCATENATE(AK$4,$A6),'Výsledková listina'!$G:$G,0),1))</f>
        <v>Vladimír Novotný</v>
      </c>
      <c r="AL6" s="57">
        <f>IF(ISNA(MATCH(CONCATENATE(AK$4,$A6),'Výsledková listina'!$G:$G,0)),"",INDEX('Výsledková listina'!$H:$H,MATCH(CONCATENATE(AK$4,$A6),'Výsledková listina'!$G:$G,0),1))</f>
      </c>
      <c r="AM6" s="4">
        <v>1600</v>
      </c>
      <c r="AN6" s="55">
        <f aca="true" t="shared" si="7" ref="AN6:AN35">IF(AM6="","",RANK(AM6,AM$1:AM$65536,0)+(COUNT(AM$1:AM$65536)+1-RANK(AM6,AM$1:AM$65536,0)-RANK(AM6,AM$1:AM$65536,1))/2)</f>
        <v>12</v>
      </c>
      <c r="AO6" s="78"/>
      <c r="AP6" s="17">
        <f>IF(ISNA(MATCH(CONCATENATE(AP$4,$A6),'Výsledková listina'!$G:$G,0)),"",INDEX('Výsledková listina'!$C:$C,MATCH(CONCATENATE(AP$4,$A6),'Výsledková listina'!$G:$G,0),1))</f>
      </c>
      <c r="AQ6" s="57">
        <f>IF(ISNA(MATCH(CONCATENATE(AP$4,$A6),'Výsledková listina'!$G:$G,0)),"",INDEX('Výsledková listina'!$H:$H,MATCH(CONCATENATE(AP$4,$A6),'Výsledková listina'!$G:$G,0),1))</f>
      </c>
      <c r="AR6" s="4"/>
      <c r="AS6" s="55">
        <f aca="true" t="shared" si="8" ref="AS6:AS35">IF(AR6="","",RANK(AR6,AR$1:AR$65536,0)+(COUNT(AR$1:AR$65536)+1-RANK(AR6,AR$1:AR$65536,0)-RANK(AR6,AR$1:AR$65536,1))/2)</f>
      </c>
      <c r="AT6" s="78"/>
      <c r="AU6" s="17">
        <f>IF(ISNA(MATCH(CONCATENATE(AU$4,$A6),'Výsledková listina'!$G:$G,0)),"",INDEX('Výsledková listina'!$C:$C,MATCH(CONCATENATE(AU$4,$A6),'Výsledková listina'!$G:$G,0),1))</f>
      </c>
      <c r="AV6" s="57">
        <f>IF(ISNA(MATCH(CONCATENATE(AU$4,$A6),'Výsledková listina'!$G:$G,0)),"",INDEX('Výsledková listina'!$H:$H,MATCH(CONCATENATE(AU$4,$A6),'Výsledková listina'!$G:$G,0),1))</f>
      </c>
      <c r="AW6" s="4"/>
      <c r="AX6" s="55">
        <f aca="true" t="shared" si="9" ref="AX6:AX35">IF(AW6="","",RANK(AW6,AW$1:AW$65536,0)+(COUNT(AW$1:AW$65536)+1-RANK(AW6,AW$1:AW$65536,0)-RANK(AW6,AW$1:AW$65536,1))/2)</f>
      </c>
      <c r="AY6" s="78"/>
      <c r="AZ6" s="17">
        <f>IF(ISNA(MATCH(CONCATENATE(AZ$4,$A6),'Výsledková listina'!$G:$G,0)),"",INDEX('Výsledková listina'!$C:$C,MATCH(CONCATENATE(AZ$4,$A6),'Výsledková listina'!$G:$G,0),1))</f>
      </c>
      <c r="BA6" s="57">
        <f>IF(ISNA(MATCH(CONCATENATE(AZ$4,$A6),'Výsledková listina'!$G:$G,0)),"",INDEX('Výsledková listina'!$H:$H,MATCH(CONCATENATE(AZ$4,$A6),'Výsledková listina'!$G:$G,0),1))</f>
      </c>
      <c r="BB6" s="4"/>
      <c r="BC6" s="55">
        <f aca="true" t="shared" si="10" ref="BC6:BC35">IF(BB6="","",RANK(BB6,BB$1:BB$65536,0)+(COUNT(BB$1:BB$65536)+1-RANK(BB6,BB$1:BB$65536,0)-RANK(BB6,BB$1:BB$65536,1))/2)</f>
      </c>
      <c r="BD6" s="78"/>
      <c r="BE6" s="17">
        <f>IF(ISNA(MATCH(CONCATENATE(BE$4,$A6),'Výsledková listina'!$G:$G,0)),"",INDEX('Výsledková listina'!$C:$C,MATCH(CONCATENATE(BE$4,$A6),'Výsledková listina'!$G:$G,0),1))</f>
      </c>
      <c r="BF6" s="57">
        <f>IF(ISNA(MATCH(CONCATENATE(BE$4,$A6),'Výsledková listina'!$G:$G,0)),"",INDEX('Výsledková listina'!$H:$H,MATCH(CONCATENATE(BE$4,$A6),'Výsledková listina'!$G:$G,0),1))</f>
      </c>
      <c r="BG6" s="4"/>
      <c r="BH6" s="55">
        <f aca="true" t="shared" si="11" ref="BH6:BH35">IF(BG6="","",RANK(BG6,BG$1:BG$65536,0)+(COUNT(BG$1:BG$65536)+1-RANK(BG6,BG$1:BG$65536,0)-RANK(BG6,BG$1:BG$65536,1))/2)</f>
      </c>
      <c r="BI6" s="78"/>
      <c r="BJ6" s="17">
        <f>IF(ISNA(MATCH(CONCATENATE(BJ$4,$A6),'Výsledková listina'!$G:$G,0)),"",INDEX('Výsledková listina'!$C:$C,MATCH(CONCATENATE(BJ$4,$A6),'Výsledková listina'!$G:$G,0),1))</f>
      </c>
      <c r="BK6" s="57">
        <f>IF(ISNA(MATCH(CONCATENATE(BJ$4,$A6),'Výsledková listina'!$G:$G,0)),"",INDEX('Výsledková listina'!$H:$H,MATCH(CONCATENATE(BJ$4,$A6),'Výsledková listina'!$G:$G,0),1))</f>
      </c>
      <c r="BL6" s="4"/>
      <c r="BM6" s="55">
        <f aca="true" t="shared" si="12" ref="BM6:BM35">IF(BL6="","",RANK(BL6,BL$1:BL$65536,0)+(COUNT(BL$1:BL$65536)+1-RANK(BL6,BL$1:BL$65536,0)-RANK(BL6,BL$1:BL$65536,1))/2)</f>
      </c>
      <c r="BN6" s="78"/>
      <c r="BO6" s="17">
        <f>IF(ISNA(MATCH(CONCATENATE(BO$4,$A6),'Výsledková listina'!$G:$G,0)),"",INDEX('Výsledková listina'!$C:$C,MATCH(CONCATENATE(BO$4,$A6),'Výsledková listina'!$G:$G,0),1))</f>
      </c>
      <c r="BP6" s="57">
        <f>IF(ISNA(MATCH(CONCATENATE(BO$4,$A6),'Výsledková listina'!$G:$G,0)),"",INDEX('Výsledková listina'!$H:$H,MATCH(CONCATENATE(BO$4,$A6),'Výsledková listina'!$G:$G,0),1))</f>
      </c>
      <c r="BQ6" s="4"/>
      <c r="BR6" s="55">
        <f aca="true" t="shared" si="13" ref="BR6:BR35">IF(BQ6="","",RANK(BQ6,BQ$1:BQ$65536,0)+(COUNT(BQ$1:BQ$65536)+1-RANK(BQ6,BQ$1:BQ$65536,0)-RANK(BQ6,BQ$1:BQ$65536,1))/2)</f>
      </c>
      <c r="BS6" s="78"/>
      <c r="BT6" s="17">
        <f>IF(ISNA(MATCH(CONCATENATE(BT$4,$A6),'Výsledková listina'!$G:$G,0)),"",INDEX('Výsledková listina'!$C:$C,MATCH(CONCATENATE(BT$4,$A6),'Výsledková listina'!$G:$G,0),1))</f>
      </c>
      <c r="BU6" s="57">
        <f>IF(ISNA(MATCH(CONCATENATE(BT$4,$A6),'Výsledková listina'!$G:$G,0)),"",INDEX('Výsledková listina'!$H:$H,MATCH(CONCATENATE(BT$4,$A6),'Výsledková listina'!$G:$G,0),1))</f>
      </c>
      <c r="BV6" s="4"/>
      <c r="BW6" s="55">
        <f aca="true" t="shared" si="14" ref="BW6:BW35">IF(BV6="","",RANK(BV6,BV$1:BV$65536,0)+(COUNT(BV$1:BV$65536)+1-RANK(BV6,BV$1:BV$65536,0)-RANK(BV6,BV$1:BV$65536,1))/2)</f>
      </c>
      <c r="BX6" s="78"/>
    </row>
    <row r="7" spans="1:76" s="10" customFormat="1" ht="34.5" customHeight="1">
      <c r="A7" s="5">
        <v>2</v>
      </c>
      <c r="B7" s="17" t="str">
        <f>IF(ISNA(MATCH(CONCATENATE(B$4,$A7),'Výsledková listina'!$G:$G,0)),"",INDEX('Výsledková listina'!$C:$C,MATCH(CONCATENATE(B$4,$A7),'Výsledková listina'!$G:$G,0),1))</f>
        <v>František Koubek</v>
      </c>
      <c r="C7" s="57">
        <f>IF(ISNA(MATCH(CONCATENATE(B$4,$A7),'Výsledková listina'!$G:$G,0)),"",INDEX('Výsledková listina'!$H:$H,MATCH(CONCATENATE(B$4,$A7),'Výsledková listina'!$G:$G,0),1))</f>
      </c>
      <c r="D7" s="4">
        <v>10320</v>
      </c>
      <c r="E7" s="55">
        <f t="shared" si="0"/>
        <v>3</v>
      </c>
      <c r="F7" s="79"/>
      <c r="G7" s="17" t="str">
        <f>IF(ISNA(MATCH(CONCATENATE(G$4,$A7),'Výsledková listina'!$G:$G,0)),"",INDEX('Výsledková listina'!$C:$C,MATCH(CONCATENATE(G$4,$A7),'Výsledková listina'!$G:$G,0),1))</f>
        <v>Petr Bromovský</v>
      </c>
      <c r="H7" s="57">
        <f>IF(ISNA(MATCH(CONCATENATE(G$4,$A7),'Výsledková listina'!$G:$G,0)),"",INDEX('Výsledková listina'!$H:$H,MATCH(CONCATENATE(G$4,$A7),'Výsledková listina'!$G:$G,0),1))</f>
      </c>
      <c r="I7" s="4">
        <v>8660</v>
      </c>
      <c r="J7" s="55">
        <f t="shared" si="1"/>
        <v>2</v>
      </c>
      <c r="K7" s="79"/>
      <c r="L7" s="17" t="str">
        <f>IF(ISNA(MATCH(CONCATENATE(L$4,$A7),'Výsledková listina'!$G:$G,0)),"",INDEX('Výsledková listina'!$C:$C,MATCH(CONCATENATE(L$4,$A7),'Výsledková listina'!$G:$G,0),1))</f>
        <v>Petr Rathouský</v>
      </c>
      <c r="M7" s="57">
        <f>IF(ISNA(MATCH(CONCATENATE(L$4,$A7),'Výsledková listina'!$G:$G,0)),"",INDEX('Výsledková listina'!$H:$H,MATCH(CONCATENATE(L$4,$A7),'Výsledková listina'!$G:$G,0),1))</f>
      </c>
      <c r="N7" s="4">
        <v>6780</v>
      </c>
      <c r="O7" s="55">
        <f t="shared" si="2"/>
        <v>4</v>
      </c>
      <c r="P7" s="79"/>
      <c r="Q7" s="17" t="str">
        <f>IF(ISNA(MATCH(CONCATENATE(Q$4,$A7),'Výsledková listina'!$G:$G,0)),"",INDEX('Výsledková listina'!$C:$C,MATCH(CONCATENATE(Q$4,$A7),'Výsledková listina'!$G:$G,0),1))</f>
        <v>Josef Konopásek </v>
      </c>
      <c r="R7" s="57">
        <f>IF(ISNA(MATCH(CONCATENATE(Q$4,$A7),'Výsledková listina'!$G:$G,0)),"",INDEX('Výsledková listina'!$H:$H,MATCH(CONCATENATE(Q$4,$A7),'Výsledková listina'!$G:$G,0),1))</f>
      </c>
      <c r="S7" s="4">
        <v>11800</v>
      </c>
      <c r="T7" s="55">
        <f t="shared" si="3"/>
        <v>1</v>
      </c>
      <c r="U7" s="79"/>
      <c r="V7" s="17" t="str">
        <f>IF(ISNA(MATCH(CONCATENATE(V$4,$A7),'Výsledková listina'!$G:$G,0)),"",INDEX('Výsledková listina'!$C:$C,MATCH(CONCATENATE(V$4,$A7),'Výsledková listina'!$G:$G,0),1))</f>
        <v>Ota Průcha</v>
      </c>
      <c r="W7" s="57">
        <f>IF(ISNA(MATCH(CONCATENATE(V$4,$A7),'Výsledková listina'!$G:$G,0)),"",INDEX('Výsledková listina'!$H:$H,MATCH(CONCATENATE(V$4,$A7),'Výsledková listina'!$G:$G,0),1))</f>
      </c>
      <c r="X7" s="4">
        <v>4680</v>
      </c>
      <c r="Y7" s="55">
        <f t="shared" si="4"/>
        <v>5</v>
      </c>
      <c r="Z7" s="79"/>
      <c r="AA7" s="17" t="str">
        <f>IF(ISNA(MATCH(CONCATENATE(AA$4,$A7),'Výsledková listina'!$G:$G,0)),"",INDEX('Výsledková listina'!$C:$C,MATCH(CONCATENATE(AA$4,$A7),'Výsledková listina'!$G:$G,0),1))</f>
        <v>Josef Davídek</v>
      </c>
      <c r="AB7" s="57">
        <f>IF(ISNA(MATCH(CONCATENATE(AA$4,$A7),'Výsledková listina'!$G:$G,0)),"",INDEX('Výsledková listina'!$H:$H,MATCH(CONCATENATE(AA$4,$A7),'Výsledková listina'!$G:$G,0),1))</f>
      </c>
      <c r="AC7" s="4">
        <v>3660</v>
      </c>
      <c r="AD7" s="55">
        <f t="shared" si="5"/>
        <v>2</v>
      </c>
      <c r="AE7" s="79"/>
      <c r="AF7" s="17" t="str">
        <f>IF(ISNA(MATCH(CONCATENATE(AF$4,$A7),'Výsledková listina'!$G:$G,0)),"",INDEX('Výsledková listina'!$C:$C,MATCH(CONCATENATE(AF$4,$A7),'Výsledková listina'!$G:$G,0),1))</f>
        <v>Tomáš Kukelka</v>
      </c>
      <c r="AG7" s="57">
        <f>IF(ISNA(MATCH(CONCATENATE(AF$4,$A7),'Výsledková listina'!$G:$G,0)),"",INDEX('Výsledková listina'!$H:$H,MATCH(CONCATENATE(AF$4,$A7),'Výsledková listina'!$G:$G,0),1))</f>
      </c>
      <c r="AH7" s="4">
        <v>420</v>
      </c>
      <c r="AI7" s="55">
        <f t="shared" si="6"/>
        <v>14</v>
      </c>
      <c r="AJ7" s="79"/>
      <c r="AK7" s="17" t="str">
        <f>IF(ISNA(MATCH(CONCATENATE(AK$4,$A7),'Výsledková listina'!$G:$G,0)),"",INDEX('Výsledková listina'!$C:$C,MATCH(CONCATENATE(AK$4,$A7),'Výsledková listina'!$G:$G,0),1))</f>
        <v>Mirek Pop</v>
      </c>
      <c r="AL7" s="57">
        <f>IF(ISNA(MATCH(CONCATENATE(AK$4,$A7),'Výsledková listina'!$G:$G,0)),"",INDEX('Výsledková listina'!$H:$H,MATCH(CONCATENATE(AK$4,$A7),'Výsledková listina'!$G:$G,0),1))</f>
      </c>
      <c r="AM7" s="4">
        <v>2140</v>
      </c>
      <c r="AN7" s="55">
        <f t="shared" si="7"/>
        <v>9</v>
      </c>
      <c r="AO7" s="79"/>
      <c r="AP7" s="17">
        <f>IF(ISNA(MATCH(CONCATENATE(AP$4,$A7),'Výsledková listina'!$G:$G,0)),"",INDEX('Výsledková listina'!$C:$C,MATCH(CONCATENATE(AP$4,$A7),'Výsledková listina'!$G:$G,0),1))</f>
      </c>
      <c r="AQ7" s="57">
        <f>IF(ISNA(MATCH(CONCATENATE(AP$4,$A7),'Výsledková listina'!$G:$G,0)),"",INDEX('Výsledková listina'!$H:$H,MATCH(CONCATENATE(AP$4,$A7),'Výsledková listina'!$G:$G,0),1))</f>
      </c>
      <c r="AR7" s="4"/>
      <c r="AS7" s="55">
        <f t="shared" si="8"/>
      </c>
      <c r="AT7" s="79"/>
      <c r="AU7" s="17">
        <f>IF(ISNA(MATCH(CONCATENATE(AU$4,$A7),'Výsledková listina'!$G:$G,0)),"",INDEX('Výsledková listina'!$C:$C,MATCH(CONCATENATE(AU$4,$A7),'Výsledková listina'!$G:$G,0),1))</f>
      </c>
      <c r="AV7" s="57">
        <f>IF(ISNA(MATCH(CONCATENATE(AU$4,$A7),'Výsledková listina'!$G:$G,0)),"",INDEX('Výsledková listina'!$H:$H,MATCH(CONCATENATE(AU$4,$A7),'Výsledková listina'!$G:$G,0),1))</f>
      </c>
      <c r="AW7" s="4"/>
      <c r="AX7" s="55">
        <f t="shared" si="9"/>
      </c>
      <c r="AY7" s="79"/>
      <c r="AZ7" s="17">
        <f>IF(ISNA(MATCH(CONCATENATE(AZ$4,$A7),'Výsledková listina'!$G:$G,0)),"",INDEX('Výsledková listina'!$C:$C,MATCH(CONCATENATE(AZ$4,$A7),'Výsledková listina'!$G:$G,0),1))</f>
      </c>
      <c r="BA7" s="57">
        <f>IF(ISNA(MATCH(CONCATENATE(AZ$4,$A7),'Výsledková listina'!$G:$G,0)),"",INDEX('Výsledková listina'!$H:$H,MATCH(CONCATENATE(AZ$4,$A7),'Výsledková listina'!$G:$G,0),1))</f>
      </c>
      <c r="BB7" s="4"/>
      <c r="BC7" s="55">
        <f t="shared" si="10"/>
      </c>
      <c r="BD7" s="79"/>
      <c r="BE7" s="17">
        <f>IF(ISNA(MATCH(CONCATENATE(BE$4,$A7),'Výsledková listina'!$G:$G,0)),"",INDEX('Výsledková listina'!$C:$C,MATCH(CONCATENATE(BE$4,$A7),'Výsledková listina'!$G:$G,0),1))</f>
      </c>
      <c r="BF7" s="57">
        <f>IF(ISNA(MATCH(CONCATENATE(BE$4,$A7),'Výsledková listina'!$G:$G,0)),"",INDEX('Výsledková listina'!$H:$H,MATCH(CONCATENATE(BE$4,$A7),'Výsledková listina'!$G:$G,0),1))</f>
      </c>
      <c r="BG7" s="4"/>
      <c r="BH7" s="55">
        <f t="shared" si="11"/>
      </c>
      <c r="BI7" s="79"/>
      <c r="BJ7" s="17">
        <f>IF(ISNA(MATCH(CONCATENATE(BJ$4,$A7),'Výsledková listina'!$G:$G,0)),"",INDEX('Výsledková listina'!$C:$C,MATCH(CONCATENATE(BJ$4,$A7),'Výsledková listina'!$G:$G,0),1))</f>
      </c>
      <c r="BK7" s="57">
        <f>IF(ISNA(MATCH(CONCATENATE(BJ$4,$A7),'Výsledková listina'!$G:$G,0)),"",INDEX('Výsledková listina'!$H:$H,MATCH(CONCATENATE(BJ$4,$A7),'Výsledková listina'!$G:$G,0),1))</f>
      </c>
      <c r="BL7" s="4"/>
      <c r="BM7" s="55">
        <f t="shared" si="12"/>
      </c>
      <c r="BN7" s="79"/>
      <c r="BO7" s="17">
        <f>IF(ISNA(MATCH(CONCATENATE(BO$4,$A7),'Výsledková listina'!$G:$G,0)),"",INDEX('Výsledková listina'!$C:$C,MATCH(CONCATENATE(BO$4,$A7),'Výsledková listina'!$G:$G,0),1))</f>
      </c>
      <c r="BP7" s="57">
        <f>IF(ISNA(MATCH(CONCATENATE(BO$4,$A7),'Výsledková listina'!$G:$G,0)),"",INDEX('Výsledková listina'!$H:$H,MATCH(CONCATENATE(BO$4,$A7),'Výsledková listina'!$G:$G,0),1))</f>
      </c>
      <c r="BQ7" s="4"/>
      <c r="BR7" s="55">
        <f t="shared" si="13"/>
      </c>
      <c r="BS7" s="79"/>
      <c r="BT7" s="17">
        <f>IF(ISNA(MATCH(CONCATENATE(BT$4,$A7),'Výsledková listina'!$G:$G,0)),"",INDEX('Výsledková listina'!$C:$C,MATCH(CONCATENATE(BT$4,$A7),'Výsledková listina'!$G:$G,0),1))</f>
      </c>
      <c r="BU7" s="57">
        <f>IF(ISNA(MATCH(CONCATENATE(BT$4,$A7),'Výsledková listina'!$G:$G,0)),"",INDEX('Výsledková listina'!$H:$H,MATCH(CONCATENATE(BT$4,$A7),'Výsledková listina'!$G:$G,0),1))</f>
      </c>
      <c r="BV7" s="4"/>
      <c r="BW7" s="55">
        <f t="shared" si="14"/>
      </c>
      <c r="BX7" s="79"/>
    </row>
    <row r="8" spans="1:76" s="10" customFormat="1" ht="34.5" customHeight="1">
      <c r="A8" s="5">
        <v>3</v>
      </c>
      <c r="B8" s="17" t="str">
        <f>IF(ISNA(MATCH(CONCATENATE(B$4,$A8),'Výsledková listina'!$G:$G,0)),"",INDEX('Výsledková listina'!$C:$C,MATCH(CONCATENATE(B$4,$A8),'Výsledková listina'!$G:$G,0),1))</f>
        <v>Jaroslav Frolík </v>
      </c>
      <c r="C8" s="57">
        <f>IF(ISNA(MATCH(CONCATENATE(B$4,$A8),'Výsledková listina'!$G:$G,0)),"",INDEX('Výsledková listina'!$H:$H,MATCH(CONCATENATE(B$4,$A8),'Výsledková listina'!$G:$G,0),1))</f>
      </c>
      <c r="D8" s="4">
        <v>5240</v>
      </c>
      <c r="E8" s="55">
        <f t="shared" si="0"/>
        <v>9</v>
      </c>
      <c r="F8" s="79"/>
      <c r="G8" s="17" t="str">
        <f>IF(ISNA(MATCH(CONCATENATE(G$4,$A8),'Výsledková listina'!$G:$G,0)),"",INDEX('Výsledková listina'!$C:$C,MATCH(CONCATENATE(G$4,$A8),'Výsledková listina'!$G:$G,0),1))</f>
        <v>Jan Douša</v>
      </c>
      <c r="H8" s="57">
        <f>IF(ISNA(MATCH(CONCATENATE(G$4,$A8),'Výsledková listina'!$G:$G,0)),"",INDEX('Výsledková listina'!$H:$H,MATCH(CONCATENATE(G$4,$A8),'Výsledková listina'!$G:$G,0),1))</f>
      </c>
      <c r="I8" s="4">
        <v>5660</v>
      </c>
      <c r="J8" s="55">
        <f t="shared" si="1"/>
        <v>4</v>
      </c>
      <c r="K8" s="79"/>
      <c r="L8" s="17" t="str">
        <f>IF(ISNA(MATCH(CONCATENATE(L$4,$A8),'Výsledková listina'!$G:$G,0)),"",INDEX('Výsledková listina'!$C:$C,MATCH(CONCATENATE(L$4,$A8),'Výsledková listina'!$G:$G,0),1))</f>
        <v>Roman Bartoň</v>
      </c>
      <c r="M8" s="57">
        <f>IF(ISNA(MATCH(CONCATENATE(L$4,$A8),'Výsledková listina'!$G:$G,0)),"",INDEX('Výsledková listina'!$H:$H,MATCH(CONCATENATE(L$4,$A8),'Výsledková listina'!$G:$G,0),1))</f>
      </c>
      <c r="N8" s="4">
        <v>10220</v>
      </c>
      <c r="O8" s="55">
        <f t="shared" si="2"/>
        <v>1</v>
      </c>
      <c r="P8" s="79"/>
      <c r="Q8" s="17" t="str">
        <f>IF(ISNA(MATCH(CONCATENATE(Q$4,$A8),'Výsledková listina'!$G:$G,0)),"",INDEX('Výsledková listina'!$C:$C,MATCH(CONCATENATE(Q$4,$A8),'Výsledková listina'!$G:$G,0),1))</f>
        <v>Václav Bruner</v>
      </c>
      <c r="R8" s="57">
        <f>IF(ISNA(MATCH(CONCATENATE(Q$4,$A8),'Výsledková listina'!$G:$G,0)),"",INDEX('Výsledková listina'!$H:$H,MATCH(CONCATENATE(Q$4,$A8),'Výsledková listina'!$G:$G,0),1))</f>
      </c>
      <c r="S8" s="4">
        <v>6200</v>
      </c>
      <c r="T8" s="55">
        <f t="shared" si="3"/>
        <v>4</v>
      </c>
      <c r="U8" s="79"/>
      <c r="V8" s="17" t="str">
        <f>IF(ISNA(MATCH(CONCATENATE(V$4,$A8),'Výsledková listina'!$G:$G,0)),"",INDEX('Výsledková listina'!$C:$C,MATCH(CONCATENATE(V$4,$A8),'Výsledková listina'!$G:$G,0),1))</f>
        <v>Pavel Mařík</v>
      </c>
      <c r="W8" s="57">
        <f>IF(ISNA(MATCH(CONCATENATE(V$4,$A8),'Výsledková listina'!$G:$G,0)),"",INDEX('Výsledková listina'!$H:$H,MATCH(CONCATENATE(V$4,$A8),'Výsledková listina'!$G:$G,0),1))</f>
      </c>
      <c r="X8" s="4">
        <v>1160</v>
      </c>
      <c r="Y8" s="55">
        <f t="shared" si="4"/>
        <v>11</v>
      </c>
      <c r="Z8" s="79"/>
      <c r="AA8" s="17" t="str">
        <f>IF(ISNA(MATCH(CONCATENATE(AA$4,$A8),'Výsledková listina'!$G:$G,0)),"",INDEX('Výsledková listina'!$C:$C,MATCH(CONCATENATE(AA$4,$A8),'Výsledková listina'!$G:$G,0),1))</f>
        <v>Daniel Šplíchal</v>
      </c>
      <c r="AB8" s="57">
        <f>IF(ISNA(MATCH(CONCATENATE(AA$4,$A8),'Výsledková listina'!$G:$G,0)),"",INDEX('Výsledková listina'!$H:$H,MATCH(CONCATENATE(AA$4,$A8),'Výsledková listina'!$G:$G,0),1))</f>
      </c>
      <c r="AC8" s="4">
        <v>2440</v>
      </c>
      <c r="AD8" s="55">
        <f t="shared" si="5"/>
        <v>5</v>
      </c>
      <c r="AE8" s="79"/>
      <c r="AF8" s="17" t="str">
        <f>IF(ISNA(MATCH(CONCATENATE(AF$4,$A8),'Výsledková listina'!$G:$G,0)),"",INDEX('Výsledková listina'!$C:$C,MATCH(CONCATENATE(AF$4,$A8),'Výsledková listina'!$G:$G,0),1))</f>
        <v>Josef Panocha</v>
      </c>
      <c r="AG8" s="57">
        <f>IF(ISNA(MATCH(CONCATENATE(AF$4,$A8),'Výsledková listina'!$G:$G,0)),"",INDEX('Výsledková listina'!$H:$H,MATCH(CONCATENATE(AF$4,$A8),'Výsledková listina'!$G:$G,0),1))</f>
      </c>
      <c r="AH8" s="4">
        <v>2440</v>
      </c>
      <c r="AI8" s="55">
        <f t="shared" si="6"/>
        <v>3</v>
      </c>
      <c r="AJ8" s="79"/>
      <c r="AK8" s="17" t="str">
        <f>IF(ISNA(MATCH(CONCATENATE(AK$4,$A8),'Výsledková listina'!$G:$G,0)),"",INDEX('Výsledková listina'!$C:$C,MATCH(CONCATENATE(AK$4,$A8),'Výsledková listina'!$G:$G,0),1))</f>
        <v>René Vinař</v>
      </c>
      <c r="AL8" s="57">
        <f>IF(ISNA(MATCH(CONCATENATE(AK$4,$A8),'Výsledková listina'!$G:$G,0)),"",INDEX('Výsledková listina'!$H:$H,MATCH(CONCATENATE(AK$4,$A8),'Výsledková listina'!$G:$G,0),1))</f>
      </c>
      <c r="AM8" s="4">
        <v>800</v>
      </c>
      <c r="AN8" s="55">
        <f t="shared" si="7"/>
        <v>13</v>
      </c>
      <c r="AO8" s="79"/>
      <c r="AP8" s="17">
        <f>IF(ISNA(MATCH(CONCATENATE(AP$4,$A8),'Výsledková listina'!$G:$G,0)),"",INDEX('Výsledková listina'!$C:$C,MATCH(CONCATENATE(AP$4,$A8),'Výsledková listina'!$G:$G,0),1))</f>
      </c>
      <c r="AQ8" s="57">
        <f>IF(ISNA(MATCH(CONCATENATE(AP$4,$A8),'Výsledková listina'!$G:$G,0)),"",INDEX('Výsledková listina'!$H:$H,MATCH(CONCATENATE(AP$4,$A8),'Výsledková listina'!$G:$G,0),1))</f>
      </c>
      <c r="AR8" s="4"/>
      <c r="AS8" s="55">
        <f t="shared" si="8"/>
      </c>
      <c r="AT8" s="79"/>
      <c r="AU8" s="17">
        <f>IF(ISNA(MATCH(CONCATENATE(AU$4,$A8),'Výsledková listina'!$G:$G,0)),"",INDEX('Výsledková listina'!$C:$C,MATCH(CONCATENATE(AU$4,$A8),'Výsledková listina'!$G:$G,0),1))</f>
      </c>
      <c r="AV8" s="57">
        <f>IF(ISNA(MATCH(CONCATENATE(AU$4,$A8),'Výsledková listina'!$G:$G,0)),"",INDEX('Výsledková listina'!$H:$H,MATCH(CONCATENATE(AU$4,$A8),'Výsledková listina'!$G:$G,0),1))</f>
      </c>
      <c r="AW8" s="4"/>
      <c r="AX8" s="55">
        <f t="shared" si="9"/>
      </c>
      <c r="AY8" s="79"/>
      <c r="AZ8" s="17">
        <f>IF(ISNA(MATCH(CONCATENATE(AZ$4,$A8),'Výsledková listina'!$G:$G,0)),"",INDEX('Výsledková listina'!$C:$C,MATCH(CONCATENATE(AZ$4,$A8),'Výsledková listina'!$G:$G,0),1))</f>
      </c>
      <c r="BA8" s="57">
        <f>IF(ISNA(MATCH(CONCATENATE(AZ$4,$A8),'Výsledková listina'!$G:$G,0)),"",INDEX('Výsledková listina'!$H:$H,MATCH(CONCATENATE(AZ$4,$A8),'Výsledková listina'!$G:$G,0),1))</f>
      </c>
      <c r="BB8" s="4"/>
      <c r="BC8" s="55">
        <f t="shared" si="10"/>
      </c>
      <c r="BD8" s="79"/>
      <c r="BE8" s="17">
        <f>IF(ISNA(MATCH(CONCATENATE(BE$4,$A8),'Výsledková listina'!$G:$G,0)),"",INDEX('Výsledková listina'!$C:$C,MATCH(CONCATENATE(BE$4,$A8),'Výsledková listina'!$G:$G,0),1))</f>
      </c>
      <c r="BF8" s="57">
        <f>IF(ISNA(MATCH(CONCATENATE(BE$4,$A8),'Výsledková listina'!$G:$G,0)),"",INDEX('Výsledková listina'!$H:$H,MATCH(CONCATENATE(BE$4,$A8),'Výsledková listina'!$G:$G,0),1))</f>
      </c>
      <c r="BG8" s="4"/>
      <c r="BH8" s="55">
        <f t="shared" si="11"/>
      </c>
      <c r="BI8" s="79"/>
      <c r="BJ8" s="17">
        <f>IF(ISNA(MATCH(CONCATENATE(BJ$4,$A8),'Výsledková listina'!$G:$G,0)),"",INDEX('Výsledková listina'!$C:$C,MATCH(CONCATENATE(BJ$4,$A8),'Výsledková listina'!$G:$G,0),1))</f>
      </c>
      <c r="BK8" s="57">
        <f>IF(ISNA(MATCH(CONCATENATE(BJ$4,$A8),'Výsledková listina'!$G:$G,0)),"",INDEX('Výsledková listina'!$H:$H,MATCH(CONCATENATE(BJ$4,$A8),'Výsledková listina'!$G:$G,0),1))</f>
      </c>
      <c r="BL8" s="4"/>
      <c r="BM8" s="55">
        <f t="shared" si="12"/>
      </c>
      <c r="BN8" s="79"/>
      <c r="BO8" s="17">
        <f>IF(ISNA(MATCH(CONCATENATE(BO$4,$A8),'Výsledková listina'!$G:$G,0)),"",INDEX('Výsledková listina'!$C:$C,MATCH(CONCATENATE(BO$4,$A8),'Výsledková listina'!$G:$G,0),1))</f>
      </c>
      <c r="BP8" s="57">
        <f>IF(ISNA(MATCH(CONCATENATE(BO$4,$A8),'Výsledková listina'!$G:$G,0)),"",INDEX('Výsledková listina'!$H:$H,MATCH(CONCATENATE(BO$4,$A8),'Výsledková listina'!$G:$G,0),1))</f>
      </c>
      <c r="BQ8" s="4"/>
      <c r="BR8" s="55">
        <f t="shared" si="13"/>
      </c>
      <c r="BS8" s="79"/>
      <c r="BT8" s="17">
        <f>IF(ISNA(MATCH(CONCATENATE(BT$4,$A8),'Výsledková listina'!$G:$G,0)),"",INDEX('Výsledková listina'!$C:$C,MATCH(CONCATENATE(BT$4,$A8),'Výsledková listina'!$G:$G,0),1))</f>
      </c>
      <c r="BU8" s="57">
        <f>IF(ISNA(MATCH(CONCATENATE(BT$4,$A8),'Výsledková listina'!$G:$G,0)),"",INDEX('Výsledková listina'!$H:$H,MATCH(CONCATENATE(BT$4,$A8),'Výsledková listina'!$G:$G,0),1))</f>
      </c>
      <c r="BV8" s="4"/>
      <c r="BW8" s="55">
        <f t="shared" si="14"/>
      </c>
      <c r="BX8" s="79"/>
    </row>
    <row r="9" spans="1:76" s="10" customFormat="1" ht="34.5" customHeight="1">
      <c r="A9" s="5">
        <v>4</v>
      </c>
      <c r="B9" s="17" t="str">
        <f>IF(ISNA(MATCH(CONCATENATE(B$4,$A9),'Výsledková listina'!$G:$G,0)),"",INDEX('Výsledková listina'!$C:$C,MATCH(CONCATENATE(B$4,$A9),'Výsledková listina'!$G:$G,0),1))</f>
        <v>Juraj Šurgota</v>
      </c>
      <c r="C9" s="57">
        <f>IF(ISNA(MATCH(CONCATENATE(B$4,$A9),'Výsledková listina'!$G:$G,0)),"",INDEX('Výsledková listina'!$H:$H,MATCH(CONCATENATE(B$4,$A9),'Výsledková listina'!$G:$G,0),1))</f>
      </c>
      <c r="D9" s="4">
        <v>4300</v>
      </c>
      <c r="E9" s="55">
        <f t="shared" si="0"/>
        <v>12</v>
      </c>
      <c r="F9" s="79"/>
      <c r="G9" s="17" t="str">
        <f>IF(ISNA(MATCH(CONCATENATE(G$4,$A9),'Výsledková listina'!$G:$G,0)),"",INDEX('Výsledková listina'!$C:$C,MATCH(CONCATENATE(G$4,$A9),'Výsledková listina'!$G:$G,0),1))</f>
        <v>Miroslav Stejskal</v>
      </c>
      <c r="H9" s="57">
        <f>IF(ISNA(MATCH(CONCATENATE(G$4,$A9),'Výsledková listina'!$G:$G,0)),"",INDEX('Výsledková listina'!$H:$H,MATCH(CONCATENATE(G$4,$A9),'Výsledková listina'!$G:$G,0),1))</f>
      </c>
      <c r="I9" s="4">
        <v>2560</v>
      </c>
      <c r="J9" s="55">
        <f t="shared" si="1"/>
        <v>8</v>
      </c>
      <c r="K9" s="79"/>
      <c r="L9" s="17" t="str">
        <f>IF(ISNA(MATCH(CONCATENATE(L$4,$A9),'Výsledková listina'!$G:$G,0)),"",INDEX('Výsledková listina'!$C:$C,MATCH(CONCATENATE(L$4,$A9),'Výsledková listina'!$G:$G,0),1))</f>
        <v>Lukáš Vaněk</v>
      </c>
      <c r="M9" s="57">
        <f>IF(ISNA(MATCH(CONCATENATE(L$4,$A9),'Výsledková listina'!$G:$G,0)),"",INDEX('Výsledková listina'!$H:$H,MATCH(CONCATENATE(L$4,$A9),'Výsledková listina'!$G:$G,0),1))</f>
      </c>
      <c r="N9" s="4">
        <v>7380</v>
      </c>
      <c r="O9" s="55">
        <f t="shared" si="2"/>
        <v>3</v>
      </c>
      <c r="P9" s="79"/>
      <c r="Q9" s="17" t="str">
        <f>IF(ISNA(MATCH(CONCATENATE(Q$4,$A9),'Výsledková listina'!$G:$G,0)),"",INDEX('Výsledková listina'!$C:$C,MATCH(CONCATENATE(Q$4,$A9),'Výsledková listina'!$G:$G,0),1))</f>
        <v>Petr Kalenský</v>
      </c>
      <c r="R9" s="57">
        <f>IF(ISNA(MATCH(CONCATENATE(Q$4,$A9),'Výsledková listina'!$G:$G,0)),"",INDEX('Výsledková listina'!$H:$H,MATCH(CONCATENATE(Q$4,$A9),'Výsledková listina'!$G:$G,0),1))</f>
      </c>
      <c r="S9" s="4">
        <v>2020</v>
      </c>
      <c r="T9" s="55">
        <f t="shared" si="3"/>
        <v>8</v>
      </c>
      <c r="U9" s="79"/>
      <c r="V9" s="17" t="str">
        <f>IF(ISNA(MATCH(CONCATENATE(V$4,$A9),'Výsledková listina'!$G:$G,0)),"",INDEX('Výsledková listina'!$C:$C,MATCH(CONCATENATE(V$4,$A9),'Výsledková listina'!$G:$G,0),1))</f>
        <v>Jan Ouředníček</v>
      </c>
      <c r="W9" s="57">
        <f>IF(ISNA(MATCH(CONCATENATE(V$4,$A9),'Výsledková listina'!$G:$G,0)),"",INDEX('Výsledková listina'!$H:$H,MATCH(CONCATENATE(V$4,$A9),'Výsledková listina'!$G:$G,0),1))</f>
      </c>
      <c r="X9" s="4">
        <v>6520</v>
      </c>
      <c r="Y9" s="55">
        <f t="shared" si="4"/>
        <v>1</v>
      </c>
      <c r="Z9" s="79"/>
      <c r="AA9" s="17" t="str">
        <f>IF(ISNA(MATCH(CONCATENATE(AA$4,$A9),'Výsledková listina'!$G:$G,0)),"",INDEX('Výsledková listina'!$C:$C,MATCH(CONCATENATE(AA$4,$A9),'Výsledková listina'!$G:$G,0),1))</f>
        <v>Viktor Střibrzký</v>
      </c>
      <c r="AB9" s="57">
        <f>IF(ISNA(MATCH(CONCATENATE(AA$4,$A9),'Výsledková listina'!$G:$G,0)),"",INDEX('Výsledková listina'!$H:$H,MATCH(CONCATENATE(AA$4,$A9),'Výsledková listina'!$G:$G,0),1))</f>
      </c>
      <c r="AC9" s="4">
        <v>3160</v>
      </c>
      <c r="AD9" s="55">
        <f t="shared" si="5"/>
        <v>3</v>
      </c>
      <c r="AE9" s="79"/>
      <c r="AF9" s="17" t="str">
        <f>IF(ISNA(MATCH(CONCATENATE(AF$4,$A9),'Výsledková listina'!$G:$G,0)),"",INDEX('Výsledková listina'!$C:$C,MATCH(CONCATENATE(AF$4,$A9),'Výsledková listina'!$G:$G,0),1))</f>
        <v>Vladimír Plachý</v>
      </c>
      <c r="AG9" s="57">
        <f>IF(ISNA(MATCH(CONCATENATE(AF$4,$A9),'Výsledková listina'!$G:$G,0)),"",INDEX('Výsledková listina'!$H:$H,MATCH(CONCATENATE(AF$4,$A9),'Výsledková listina'!$G:$G,0),1))</f>
      </c>
      <c r="AH9" s="4">
        <v>2260</v>
      </c>
      <c r="AI9" s="55">
        <f t="shared" si="6"/>
        <v>5</v>
      </c>
      <c r="AJ9" s="79"/>
      <c r="AK9" s="17" t="str">
        <f>IF(ISNA(MATCH(CONCATENATE(AK$4,$A9),'Výsledková listina'!$G:$G,0)),"",INDEX('Výsledková listina'!$C:$C,MATCH(CONCATENATE(AK$4,$A9),'Výsledková listina'!$G:$G,0),1))</f>
        <v>Petr Hrubant</v>
      </c>
      <c r="AL9" s="57">
        <f>IF(ISNA(MATCH(CONCATENATE(AK$4,$A9),'Výsledková listina'!$G:$G,0)),"",INDEX('Výsledková listina'!$H:$H,MATCH(CONCATENATE(AK$4,$A9),'Výsledková listina'!$G:$G,0),1))</f>
      </c>
      <c r="AM9" s="4">
        <v>1840</v>
      </c>
      <c r="AN9" s="55">
        <f t="shared" si="7"/>
        <v>11</v>
      </c>
      <c r="AO9" s="79"/>
      <c r="AP9" s="17">
        <f>IF(ISNA(MATCH(CONCATENATE(AP$4,$A9),'Výsledková listina'!$G:$G,0)),"",INDEX('Výsledková listina'!$C:$C,MATCH(CONCATENATE(AP$4,$A9),'Výsledková listina'!$G:$G,0),1))</f>
      </c>
      <c r="AQ9" s="57">
        <f>IF(ISNA(MATCH(CONCATENATE(AP$4,$A9),'Výsledková listina'!$G:$G,0)),"",INDEX('Výsledková listina'!$H:$H,MATCH(CONCATENATE(AP$4,$A9),'Výsledková listina'!$G:$G,0),1))</f>
      </c>
      <c r="AR9" s="4"/>
      <c r="AS9" s="55">
        <f t="shared" si="8"/>
      </c>
      <c r="AT9" s="79"/>
      <c r="AU9" s="17">
        <f>IF(ISNA(MATCH(CONCATENATE(AU$4,$A9),'Výsledková listina'!$G:$G,0)),"",INDEX('Výsledková listina'!$C:$C,MATCH(CONCATENATE(AU$4,$A9),'Výsledková listina'!$G:$G,0),1))</f>
      </c>
      <c r="AV9" s="57">
        <f>IF(ISNA(MATCH(CONCATENATE(AU$4,$A9),'Výsledková listina'!$G:$G,0)),"",INDEX('Výsledková listina'!$H:$H,MATCH(CONCATENATE(AU$4,$A9),'Výsledková listina'!$G:$G,0),1))</f>
      </c>
      <c r="AW9" s="4"/>
      <c r="AX9" s="55">
        <f t="shared" si="9"/>
      </c>
      <c r="AY9" s="79"/>
      <c r="AZ9" s="17">
        <f>IF(ISNA(MATCH(CONCATENATE(AZ$4,$A9),'Výsledková listina'!$G:$G,0)),"",INDEX('Výsledková listina'!$C:$C,MATCH(CONCATENATE(AZ$4,$A9),'Výsledková listina'!$G:$G,0),1))</f>
      </c>
      <c r="BA9" s="57">
        <f>IF(ISNA(MATCH(CONCATENATE(AZ$4,$A9),'Výsledková listina'!$G:$G,0)),"",INDEX('Výsledková listina'!$H:$H,MATCH(CONCATENATE(AZ$4,$A9),'Výsledková listina'!$G:$G,0),1))</f>
      </c>
      <c r="BB9" s="4"/>
      <c r="BC9" s="55">
        <f t="shared" si="10"/>
      </c>
      <c r="BD9" s="79"/>
      <c r="BE9" s="17">
        <f>IF(ISNA(MATCH(CONCATENATE(BE$4,$A9),'Výsledková listina'!$G:$G,0)),"",INDEX('Výsledková listina'!$C:$C,MATCH(CONCATENATE(BE$4,$A9),'Výsledková listina'!$G:$G,0),1))</f>
      </c>
      <c r="BF9" s="57">
        <f>IF(ISNA(MATCH(CONCATENATE(BE$4,$A9),'Výsledková listina'!$G:$G,0)),"",INDEX('Výsledková listina'!$H:$H,MATCH(CONCATENATE(BE$4,$A9),'Výsledková listina'!$G:$G,0),1))</f>
      </c>
      <c r="BG9" s="4"/>
      <c r="BH9" s="55">
        <f t="shared" si="11"/>
      </c>
      <c r="BI9" s="79"/>
      <c r="BJ9" s="17">
        <f>IF(ISNA(MATCH(CONCATENATE(BJ$4,$A9),'Výsledková listina'!$G:$G,0)),"",INDEX('Výsledková listina'!$C:$C,MATCH(CONCATENATE(BJ$4,$A9),'Výsledková listina'!$G:$G,0),1))</f>
      </c>
      <c r="BK9" s="57">
        <f>IF(ISNA(MATCH(CONCATENATE(BJ$4,$A9),'Výsledková listina'!$G:$G,0)),"",INDEX('Výsledková listina'!$H:$H,MATCH(CONCATENATE(BJ$4,$A9),'Výsledková listina'!$G:$G,0),1))</f>
      </c>
      <c r="BL9" s="4"/>
      <c r="BM9" s="55">
        <f t="shared" si="12"/>
      </c>
      <c r="BN9" s="79"/>
      <c r="BO9" s="17">
        <f>IF(ISNA(MATCH(CONCATENATE(BO$4,$A9),'Výsledková listina'!$G:$G,0)),"",INDEX('Výsledková listina'!$C:$C,MATCH(CONCATENATE(BO$4,$A9),'Výsledková listina'!$G:$G,0),1))</f>
      </c>
      <c r="BP9" s="57">
        <f>IF(ISNA(MATCH(CONCATENATE(BO$4,$A9),'Výsledková listina'!$G:$G,0)),"",INDEX('Výsledková listina'!$H:$H,MATCH(CONCATENATE(BO$4,$A9),'Výsledková listina'!$G:$G,0),1))</f>
      </c>
      <c r="BQ9" s="4"/>
      <c r="BR9" s="55">
        <f t="shared" si="13"/>
      </c>
      <c r="BS9" s="79"/>
      <c r="BT9" s="17">
        <f>IF(ISNA(MATCH(CONCATENATE(BT$4,$A9),'Výsledková listina'!$G:$G,0)),"",INDEX('Výsledková listina'!$C:$C,MATCH(CONCATENATE(BT$4,$A9),'Výsledková listina'!$G:$G,0),1))</f>
      </c>
      <c r="BU9" s="57">
        <f>IF(ISNA(MATCH(CONCATENATE(BT$4,$A9),'Výsledková listina'!$G:$G,0)),"",INDEX('Výsledková listina'!$H:$H,MATCH(CONCATENATE(BT$4,$A9),'Výsledková listina'!$G:$G,0),1))</f>
      </c>
      <c r="BV9" s="4"/>
      <c r="BW9" s="55">
        <f t="shared" si="14"/>
      </c>
      <c r="BX9" s="79"/>
    </row>
    <row r="10" spans="1:76" s="10" customFormat="1" ht="34.5" customHeight="1">
      <c r="A10" s="5">
        <v>5</v>
      </c>
      <c r="B10" s="17" t="str">
        <f>IF(ISNA(MATCH(CONCATENATE(B$4,$A10),'Výsledková listina'!$G:$G,0)),"",INDEX('Výsledková listina'!$C:$C,MATCH(CONCATENATE(B$4,$A10),'Výsledková listina'!$G:$G,0),1))</f>
        <v>Boris Mihálik</v>
      </c>
      <c r="C10" s="57">
        <f>IF(ISNA(MATCH(CONCATENATE(B$4,$A10),'Výsledková listina'!$G:$G,0)),"",INDEX('Výsledková listina'!$H:$H,MATCH(CONCATENATE(B$4,$A10),'Výsledková listina'!$G:$G,0),1))</f>
      </c>
      <c r="D10" s="4">
        <v>8880</v>
      </c>
      <c r="E10" s="55">
        <f t="shared" si="0"/>
        <v>5</v>
      </c>
      <c r="F10" s="79"/>
      <c r="G10" s="17" t="str">
        <f>IF(ISNA(MATCH(CONCATENATE(G$4,$A10),'Výsledková listina'!$G:$G,0)),"",INDEX('Výsledková listina'!$C:$C,MATCH(CONCATENATE(G$4,$A10),'Výsledková listina'!$G:$G,0),1))</f>
        <v>Karel Vildmont</v>
      </c>
      <c r="H10" s="57">
        <f>IF(ISNA(MATCH(CONCATENATE(G$4,$A10),'Výsledková listina'!$G:$G,0)),"",INDEX('Výsledková listina'!$H:$H,MATCH(CONCATENATE(G$4,$A10),'Výsledková listina'!$G:$G,0),1))</f>
      </c>
      <c r="I10" s="4">
        <v>2380</v>
      </c>
      <c r="J10" s="55">
        <f t="shared" si="1"/>
        <v>11</v>
      </c>
      <c r="K10" s="79"/>
      <c r="L10" s="17" t="str">
        <f>IF(ISNA(MATCH(CONCATENATE(L$4,$A10),'Výsledková listina'!$G:$G,0)),"",INDEX('Výsledková listina'!$C:$C,MATCH(CONCATENATE(L$4,$A10),'Výsledková listina'!$G:$G,0),1))</f>
        <v>Ruda Březík</v>
      </c>
      <c r="M10" s="57">
        <f>IF(ISNA(MATCH(CONCATENATE(L$4,$A10),'Výsledková listina'!$G:$G,0)),"",INDEX('Výsledková listina'!$H:$H,MATCH(CONCATENATE(L$4,$A10),'Výsledková listina'!$G:$G,0),1))</f>
      </c>
      <c r="N10" s="4">
        <v>7780</v>
      </c>
      <c r="O10" s="55">
        <f t="shared" si="2"/>
        <v>2</v>
      </c>
      <c r="P10" s="79"/>
      <c r="Q10" s="17" t="str">
        <f>IF(ISNA(MATCH(CONCATENATE(Q$4,$A10),'Výsledková listina'!$G:$G,0)),"",INDEX('Výsledková listina'!$C:$C,MATCH(CONCATENATE(Q$4,$A10),'Výsledková listina'!$G:$G,0),1))</f>
        <v>Petr Sládek</v>
      </c>
      <c r="R10" s="57">
        <f>IF(ISNA(MATCH(CONCATENATE(Q$4,$A10),'Výsledková listina'!$G:$G,0)),"",INDEX('Výsledková listina'!$H:$H,MATCH(CONCATENATE(Q$4,$A10),'Výsledková listina'!$G:$G,0),1))</f>
      </c>
      <c r="S10" s="4">
        <v>3240</v>
      </c>
      <c r="T10" s="55">
        <f t="shared" si="3"/>
        <v>7</v>
      </c>
      <c r="U10" s="79"/>
      <c r="V10" s="17" t="str">
        <f>IF(ISNA(MATCH(CONCATENATE(V$4,$A10),'Výsledková listina'!$G:$G,0)),"",INDEX('Výsledková listina'!$C:$C,MATCH(CONCATENATE(V$4,$A10),'Výsledková listina'!$G:$G,0),1))</f>
        <v>Roman Šulc</v>
      </c>
      <c r="W10" s="57">
        <f>IF(ISNA(MATCH(CONCATENATE(V$4,$A10),'Výsledková listina'!$G:$G,0)),"",INDEX('Výsledková listina'!$H:$H,MATCH(CONCATENATE(V$4,$A10),'Výsledková listina'!$G:$G,0),1))</f>
      </c>
      <c r="X10" s="4">
        <v>540</v>
      </c>
      <c r="Y10" s="55">
        <f t="shared" si="4"/>
        <v>14</v>
      </c>
      <c r="Z10" s="79"/>
      <c r="AA10" s="17" t="str">
        <f>IF(ISNA(MATCH(CONCATENATE(AA$4,$A10),'Výsledková listina'!$G:$G,0)),"",INDEX('Výsledková listina'!$C:$C,MATCH(CONCATENATE(AA$4,$A10),'Výsledková listina'!$G:$G,0),1))</f>
        <v>Petr Havlíček</v>
      </c>
      <c r="AB10" s="57">
        <f>IF(ISNA(MATCH(CONCATENATE(AA$4,$A10),'Výsledková listina'!$G:$G,0)),"",INDEX('Výsledková listina'!$H:$H,MATCH(CONCATENATE(AA$4,$A10),'Výsledková listina'!$G:$G,0),1))</f>
      </c>
      <c r="AC10" s="4">
        <v>2320</v>
      </c>
      <c r="AD10" s="55">
        <f t="shared" si="5"/>
        <v>7</v>
      </c>
      <c r="AE10" s="79"/>
      <c r="AF10" s="17" t="str">
        <f>IF(ISNA(MATCH(CONCATENATE(AF$4,$A10),'Výsledková listina'!$G:$G,0)),"",INDEX('Výsledková listina'!$C:$C,MATCH(CONCATENATE(AF$4,$A10),'Výsledková listina'!$G:$G,0),1))</f>
        <v>Radek Maruška</v>
      </c>
      <c r="AG10" s="57">
        <f>IF(ISNA(MATCH(CONCATENATE(AF$4,$A10),'Výsledková listina'!$G:$G,0)),"",INDEX('Výsledková listina'!$H:$H,MATCH(CONCATENATE(AF$4,$A10),'Výsledková listina'!$G:$G,0),1))</f>
      </c>
      <c r="AH10" s="4">
        <v>1760</v>
      </c>
      <c r="AI10" s="55">
        <f t="shared" si="6"/>
        <v>9</v>
      </c>
      <c r="AJ10" s="79"/>
      <c r="AK10" s="17" t="str">
        <f>IF(ISNA(MATCH(CONCATENATE(AK$4,$A10),'Výsledková listina'!$G:$G,0)),"",INDEX('Výsledková listina'!$C:$C,MATCH(CONCATENATE(AK$4,$A10),'Výsledková listina'!$G:$G,0),1))</f>
        <v>František Pelíšek</v>
      </c>
      <c r="AL10" s="57">
        <f>IF(ISNA(MATCH(CONCATENATE(AK$4,$A10),'Výsledková listina'!$G:$G,0)),"",INDEX('Výsledková listina'!$H:$H,MATCH(CONCATENATE(AK$4,$A10),'Výsledková listina'!$G:$G,0),1))</f>
      </c>
      <c r="AM10" s="4">
        <v>3160</v>
      </c>
      <c r="AN10" s="55">
        <f t="shared" si="7"/>
        <v>5</v>
      </c>
      <c r="AO10" s="79"/>
      <c r="AP10" s="17">
        <f>IF(ISNA(MATCH(CONCATENATE(AP$4,$A10),'Výsledková listina'!$G:$G,0)),"",INDEX('Výsledková listina'!$C:$C,MATCH(CONCATENATE(AP$4,$A10),'Výsledková listina'!$G:$G,0),1))</f>
      </c>
      <c r="AQ10" s="57">
        <f>IF(ISNA(MATCH(CONCATENATE(AP$4,$A10),'Výsledková listina'!$G:$G,0)),"",INDEX('Výsledková listina'!$H:$H,MATCH(CONCATENATE(AP$4,$A10),'Výsledková listina'!$G:$G,0),1))</f>
      </c>
      <c r="AR10" s="4"/>
      <c r="AS10" s="55">
        <f t="shared" si="8"/>
      </c>
      <c r="AT10" s="79"/>
      <c r="AU10" s="17">
        <f>IF(ISNA(MATCH(CONCATENATE(AU$4,$A10),'Výsledková listina'!$G:$G,0)),"",INDEX('Výsledková listina'!$C:$C,MATCH(CONCATENATE(AU$4,$A10),'Výsledková listina'!$G:$G,0),1))</f>
      </c>
      <c r="AV10" s="57">
        <f>IF(ISNA(MATCH(CONCATENATE(AU$4,$A10),'Výsledková listina'!$G:$G,0)),"",INDEX('Výsledková listina'!$H:$H,MATCH(CONCATENATE(AU$4,$A10),'Výsledková listina'!$G:$G,0),1))</f>
      </c>
      <c r="AW10" s="4"/>
      <c r="AX10" s="55">
        <f t="shared" si="9"/>
      </c>
      <c r="AY10" s="79"/>
      <c r="AZ10" s="17">
        <f>IF(ISNA(MATCH(CONCATENATE(AZ$4,$A10),'Výsledková listina'!$G:$G,0)),"",INDEX('Výsledková listina'!$C:$C,MATCH(CONCATENATE(AZ$4,$A10),'Výsledková listina'!$G:$G,0),1))</f>
      </c>
      <c r="BA10" s="57">
        <f>IF(ISNA(MATCH(CONCATENATE(AZ$4,$A10),'Výsledková listina'!$G:$G,0)),"",INDEX('Výsledková listina'!$H:$H,MATCH(CONCATENATE(AZ$4,$A10),'Výsledková listina'!$G:$G,0),1))</f>
      </c>
      <c r="BB10" s="4"/>
      <c r="BC10" s="55">
        <f t="shared" si="10"/>
      </c>
      <c r="BD10" s="79"/>
      <c r="BE10" s="17">
        <f>IF(ISNA(MATCH(CONCATENATE(BE$4,$A10),'Výsledková listina'!$G:$G,0)),"",INDEX('Výsledková listina'!$C:$C,MATCH(CONCATENATE(BE$4,$A10),'Výsledková listina'!$G:$G,0),1))</f>
      </c>
      <c r="BF10" s="57">
        <f>IF(ISNA(MATCH(CONCATENATE(BE$4,$A10),'Výsledková listina'!$G:$G,0)),"",INDEX('Výsledková listina'!$H:$H,MATCH(CONCATENATE(BE$4,$A10),'Výsledková listina'!$G:$G,0),1))</f>
      </c>
      <c r="BG10" s="4"/>
      <c r="BH10" s="55">
        <f t="shared" si="11"/>
      </c>
      <c r="BI10" s="79"/>
      <c r="BJ10" s="17">
        <f>IF(ISNA(MATCH(CONCATENATE(BJ$4,$A10),'Výsledková listina'!$G:$G,0)),"",INDEX('Výsledková listina'!$C:$C,MATCH(CONCATENATE(BJ$4,$A10),'Výsledková listina'!$G:$G,0),1))</f>
      </c>
      <c r="BK10" s="57">
        <f>IF(ISNA(MATCH(CONCATENATE(BJ$4,$A10),'Výsledková listina'!$G:$G,0)),"",INDEX('Výsledková listina'!$H:$H,MATCH(CONCATENATE(BJ$4,$A10),'Výsledková listina'!$G:$G,0),1))</f>
      </c>
      <c r="BL10" s="4"/>
      <c r="BM10" s="55">
        <f t="shared" si="12"/>
      </c>
      <c r="BN10" s="79"/>
      <c r="BO10" s="17">
        <f>IF(ISNA(MATCH(CONCATENATE(BO$4,$A10),'Výsledková listina'!$G:$G,0)),"",INDEX('Výsledková listina'!$C:$C,MATCH(CONCATENATE(BO$4,$A10),'Výsledková listina'!$G:$G,0),1))</f>
      </c>
      <c r="BP10" s="57">
        <f>IF(ISNA(MATCH(CONCATENATE(BO$4,$A10),'Výsledková listina'!$G:$G,0)),"",INDEX('Výsledková listina'!$H:$H,MATCH(CONCATENATE(BO$4,$A10),'Výsledková listina'!$G:$G,0),1))</f>
      </c>
      <c r="BQ10" s="4"/>
      <c r="BR10" s="55">
        <f t="shared" si="13"/>
      </c>
      <c r="BS10" s="79"/>
      <c r="BT10" s="17">
        <f>IF(ISNA(MATCH(CONCATENATE(BT$4,$A10),'Výsledková listina'!$G:$G,0)),"",INDEX('Výsledková listina'!$C:$C,MATCH(CONCATENATE(BT$4,$A10),'Výsledková listina'!$G:$G,0),1))</f>
      </c>
      <c r="BU10" s="57">
        <f>IF(ISNA(MATCH(CONCATENATE(BT$4,$A10),'Výsledková listina'!$G:$G,0)),"",INDEX('Výsledková listina'!$H:$H,MATCH(CONCATENATE(BT$4,$A10),'Výsledková listina'!$G:$G,0),1))</f>
      </c>
      <c r="BV10" s="4"/>
      <c r="BW10" s="55">
        <f t="shared" si="14"/>
      </c>
      <c r="BX10" s="79"/>
    </row>
    <row r="11" spans="1:76" s="10" customFormat="1" ht="34.5" customHeight="1">
      <c r="A11" s="5">
        <v>6</v>
      </c>
      <c r="B11" s="17" t="str">
        <f>IF(ISNA(MATCH(CONCATENATE(B$4,$A11),'Výsledková listina'!$G:$G,0)),"",INDEX('Výsledková listina'!$C:$C,MATCH(CONCATENATE(B$4,$A11),'Výsledková listina'!$G:$G,0),1))</f>
        <v>Jiří Jurka</v>
      </c>
      <c r="C11" s="57">
        <f>IF(ISNA(MATCH(CONCATENATE(B$4,$A11),'Výsledková listina'!$G:$G,0)),"",INDEX('Výsledková listina'!$H:$H,MATCH(CONCATENATE(B$4,$A11),'Výsledková listina'!$G:$G,0),1))</f>
      </c>
      <c r="D11" s="4">
        <v>5040</v>
      </c>
      <c r="E11" s="55">
        <f t="shared" si="0"/>
        <v>10</v>
      </c>
      <c r="F11" s="79"/>
      <c r="G11" s="17" t="str">
        <f>IF(ISNA(MATCH(CONCATENATE(G$4,$A11),'Výsledková listina'!$G:$G,0)),"",INDEX('Výsledková listina'!$C:$C,MATCH(CONCATENATE(G$4,$A11),'Výsledková listina'!$G:$G,0),1))</f>
        <v>Jiří Ouředníček </v>
      </c>
      <c r="H11" s="57">
        <f>IF(ISNA(MATCH(CONCATENATE(G$4,$A11),'Výsledková listina'!$G:$G,0)),"",INDEX('Výsledková listina'!$H:$H,MATCH(CONCATENATE(G$4,$A11),'Výsledková listina'!$G:$G,0),1))</f>
      </c>
      <c r="I11" s="4">
        <v>5500</v>
      </c>
      <c r="J11" s="55">
        <f t="shared" si="1"/>
        <v>5</v>
      </c>
      <c r="K11" s="79"/>
      <c r="L11" s="17" t="str">
        <f>IF(ISNA(MATCH(CONCATENATE(L$4,$A11),'Výsledková listina'!$G:$G,0)),"",INDEX('Výsledková listina'!$C:$C,MATCH(CONCATENATE(L$4,$A11),'Výsledková listina'!$G:$G,0),1))</f>
        <v>Petr Ambrož</v>
      </c>
      <c r="M11" s="57">
        <f>IF(ISNA(MATCH(CONCATENATE(L$4,$A11),'Výsledková listina'!$G:$G,0)),"",INDEX('Výsledková listina'!$H:$H,MATCH(CONCATENATE(L$4,$A11),'Výsledková listina'!$G:$G,0),1))</f>
      </c>
      <c r="N11" s="4">
        <v>2160</v>
      </c>
      <c r="O11" s="55">
        <f t="shared" si="2"/>
        <v>11</v>
      </c>
      <c r="P11" s="79"/>
      <c r="Q11" s="17" t="str">
        <f>IF(ISNA(MATCH(CONCATENATE(Q$4,$A11),'Výsledková listina'!$G:$G,0)),"",INDEX('Výsledková listina'!$C:$C,MATCH(CONCATENATE(Q$4,$A11),'Výsledková listina'!$G:$G,0),1))</f>
        <v>Jan Frolík</v>
      </c>
      <c r="R11" s="57">
        <f>IF(ISNA(MATCH(CONCATENATE(Q$4,$A11),'Výsledková listina'!$G:$G,0)),"",INDEX('Výsledková listina'!$H:$H,MATCH(CONCATENATE(Q$4,$A11),'Výsledková listina'!$G:$G,0),1))</f>
      </c>
      <c r="S11" s="4">
        <v>1440</v>
      </c>
      <c r="T11" s="55">
        <f t="shared" si="3"/>
        <v>11</v>
      </c>
      <c r="U11" s="79"/>
      <c r="V11" s="17" t="str">
        <f>IF(ISNA(MATCH(CONCATENATE(V$4,$A11),'Výsledková listina'!$G:$G,0)),"",INDEX('Výsledková listina'!$C:$C,MATCH(CONCATENATE(V$4,$A11),'Výsledková listina'!$G:$G,0),1))</f>
        <v>Jaroslav Konopásek</v>
      </c>
      <c r="W11" s="57">
        <f>IF(ISNA(MATCH(CONCATENATE(V$4,$A11),'Výsledková listina'!$G:$G,0)),"",INDEX('Výsledková listina'!$H:$H,MATCH(CONCATENATE(V$4,$A11),'Výsledková listina'!$G:$G,0),1))</f>
      </c>
      <c r="X11" s="4">
        <v>1780</v>
      </c>
      <c r="Y11" s="55">
        <f t="shared" si="4"/>
        <v>9</v>
      </c>
      <c r="Z11" s="79"/>
      <c r="AA11" s="17" t="str">
        <f>IF(ISNA(MATCH(CONCATENATE(AA$4,$A11),'Výsledková listina'!$G:$G,0)),"",INDEX('Výsledková listina'!$C:$C,MATCH(CONCATENATE(AA$4,$A11),'Výsledková listina'!$G:$G,0),1))</f>
        <v>Jiří Kodydek</v>
      </c>
      <c r="AB11" s="57">
        <f>IF(ISNA(MATCH(CONCATENATE(AA$4,$A11),'Výsledková listina'!$G:$G,0)),"",INDEX('Výsledková listina'!$H:$H,MATCH(CONCATENATE(AA$4,$A11),'Výsledková listina'!$G:$G,0),1))</f>
      </c>
      <c r="AC11" s="4">
        <v>4200</v>
      </c>
      <c r="AD11" s="55">
        <f t="shared" si="5"/>
        <v>1</v>
      </c>
      <c r="AE11" s="79"/>
      <c r="AF11" s="17" t="str">
        <f>IF(ISNA(MATCH(CONCATENATE(AF$4,$A11),'Výsledková listina'!$G:$G,0)),"",INDEX('Výsledková listina'!$C:$C,MATCH(CONCATENATE(AF$4,$A11),'Výsledková listina'!$G:$G,0),1))</f>
        <v>Luboš Vacek</v>
      </c>
      <c r="AG11" s="57">
        <f>IF(ISNA(MATCH(CONCATENATE(AF$4,$A11),'Výsledková listina'!$G:$G,0)),"",INDEX('Výsledková listina'!$H:$H,MATCH(CONCATENATE(AF$4,$A11),'Výsledková listina'!$G:$G,0),1))</f>
      </c>
      <c r="AH11" s="4">
        <v>2080</v>
      </c>
      <c r="AI11" s="55">
        <f t="shared" si="6"/>
        <v>7</v>
      </c>
      <c r="AJ11" s="79"/>
      <c r="AK11" s="17" t="str">
        <f>IF(ISNA(MATCH(CONCATENATE(AK$4,$A11),'Výsledková listina'!$G:$G,0)),"",INDEX('Výsledková listina'!$C:$C,MATCH(CONCATENATE(AK$4,$A11),'Výsledková listina'!$G:$G,0),1))</f>
        <v>Ladislav Chalupa</v>
      </c>
      <c r="AL11" s="57">
        <f>IF(ISNA(MATCH(CONCATENATE(AK$4,$A11),'Výsledková listina'!$G:$G,0)),"",INDEX('Výsledková listina'!$H:$H,MATCH(CONCATENATE(AK$4,$A11),'Výsledková listina'!$G:$G,0),1))</f>
      </c>
      <c r="AM11" s="4">
        <v>2040</v>
      </c>
      <c r="AN11" s="55">
        <f t="shared" si="7"/>
        <v>10</v>
      </c>
      <c r="AO11" s="79"/>
      <c r="AP11" s="17">
        <f>IF(ISNA(MATCH(CONCATENATE(AP$4,$A11),'Výsledková listina'!$G:$G,0)),"",INDEX('Výsledková listina'!$C:$C,MATCH(CONCATENATE(AP$4,$A11),'Výsledková listina'!$G:$G,0),1))</f>
      </c>
      <c r="AQ11" s="57">
        <f>IF(ISNA(MATCH(CONCATENATE(AP$4,$A11),'Výsledková listina'!$G:$G,0)),"",INDEX('Výsledková listina'!$H:$H,MATCH(CONCATENATE(AP$4,$A11),'Výsledková listina'!$G:$G,0),1))</f>
      </c>
      <c r="AR11" s="4"/>
      <c r="AS11" s="55">
        <f t="shared" si="8"/>
      </c>
      <c r="AT11" s="79"/>
      <c r="AU11" s="17">
        <f>IF(ISNA(MATCH(CONCATENATE(AU$4,$A11),'Výsledková listina'!$G:$G,0)),"",INDEX('Výsledková listina'!$C:$C,MATCH(CONCATENATE(AU$4,$A11),'Výsledková listina'!$G:$G,0),1))</f>
      </c>
      <c r="AV11" s="57">
        <f>IF(ISNA(MATCH(CONCATENATE(AU$4,$A11),'Výsledková listina'!$G:$G,0)),"",INDEX('Výsledková listina'!$H:$H,MATCH(CONCATENATE(AU$4,$A11),'Výsledková listina'!$G:$G,0),1))</f>
      </c>
      <c r="AW11" s="4"/>
      <c r="AX11" s="55">
        <f t="shared" si="9"/>
      </c>
      <c r="AY11" s="79"/>
      <c r="AZ11" s="17">
        <f>IF(ISNA(MATCH(CONCATENATE(AZ$4,$A11),'Výsledková listina'!$G:$G,0)),"",INDEX('Výsledková listina'!$C:$C,MATCH(CONCATENATE(AZ$4,$A11),'Výsledková listina'!$G:$G,0),1))</f>
      </c>
      <c r="BA11" s="57">
        <f>IF(ISNA(MATCH(CONCATENATE(AZ$4,$A11),'Výsledková listina'!$G:$G,0)),"",INDEX('Výsledková listina'!$H:$H,MATCH(CONCATENATE(AZ$4,$A11),'Výsledková listina'!$G:$G,0),1))</f>
      </c>
      <c r="BB11" s="4"/>
      <c r="BC11" s="55">
        <f t="shared" si="10"/>
      </c>
      <c r="BD11" s="79"/>
      <c r="BE11" s="17">
        <f>IF(ISNA(MATCH(CONCATENATE(BE$4,$A11),'Výsledková listina'!$G:$G,0)),"",INDEX('Výsledková listina'!$C:$C,MATCH(CONCATENATE(BE$4,$A11),'Výsledková listina'!$G:$G,0),1))</f>
      </c>
      <c r="BF11" s="57">
        <f>IF(ISNA(MATCH(CONCATENATE(BE$4,$A11),'Výsledková listina'!$G:$G,0)),"",INDEX('Výsledková listina'!$H:$H,MATCH(CONCATENATE(BE$4,$A11),'Výsledková listina'!$G:$G,0),1))</f>
      </c>
      <c r="BG11" s="4"/>
      <c r="BH11" s="55">
        <f t="shared" si="11"/>
      </c>
      <c r="BI11" s="79"/>
      <c r="BJ11" s="17">
        <f>IF(ISNA(MATCH(CONCATENATE(BJ$4,$A11),'Výsledková listina'!$G:$G,0)),"",INDEX('Výsledková listina'!$C:$C,MATCH(CONCATENATE(BJ$4,$A11),'Výsledková listina'!$G:$G,0),1))</f>
      </c>
      <c r="BK11" s="57">
        <f>IF(ISNA(MATCH(CONCATENATE(BJ$4,$A11),'Výsledková listina'!$G:$G,0)),"",INDEX('Výsledková listina'!$H:$H,MATCH(CONCATENATE(BJ$4,$A11),'Výsledková listina'!$G:$G,0),1))</f>
      </c>
      <c r="BL11" s="4"/>
      <c r="BM11" s="55">
        <f t="shared" si="12"/>
      </c>
      <c r="BN11" s="79"/>
      <c r="BO11" s="17">
        <f>IF(ISNA(MATCH(CONCATENATE(BO$4,$A11),'Výsledková listina'!$G:$G,0)),"",INDEX('Výsledková listina'!$C:$C,MATCH(CONCATENATE(BO$4,$A11),'Výsledková listina'!$G:$G,0),1))</f>
      </c>
      <c r="BP11" s="57">
        <f>IF(ISNA(MATCH(CONCATENATE(BO$4,$A11),'Výsledková listina'!$G:$G,0)),"",INDEX('Výsledková listina'!$H:$H,MATCH(CONCATENATE(BO$4,$A11),'Výsledková listina'!$G:$G,0),1))</f>
      </c>
      <c r="BQ11" s="4"/>
      <c r="BR11" s="55">
        <f t="shared" si="13"/>
      </c>
      <c r="BS11" s="79"/>
      <c r="BT11" s="17">
        <f>IF(ISNA(MATCH(CONCATENATE(BT$4,$A11),'Výsledková listina'!$G:$G,0)),"",INDEX('Výsledková listina'!$C:$C,MATCH(CONCATENATE(BT$4,$A11),'Výsledková listina'!$G:$G,0),1))</f>
      </c>
      <c r="BU11" s="57">
        <f>IF(ISNA(MATCH(CONCATENATE(BT$4,$A11),'Výsledková listina'!$G:$G,0)),"",INDEX('Výsledková listina'!$H:$H,MATCH(CONCATENATE(BT$4,$A11),'Výsledková listina'!$G:$G,0),1))</f>
      </c>
      <c r="BV11" s="4"/>
      <c r="BW11" s="55">
        <f t="shared" si="14"/>
      </c>
      <c r="BX11" s="79"/>
    </row>
    <row r="12" spans="1:76" s="10" customFormat="1" ht="34.5" customHeight="1">
      <c r="A12" s="5">
        <v>7</v>
      </c>
      <c r="B12" s="17" t="str">
        <f>IF(ISNA(MATCH(CONCATENATE(B$4,$A12),'Výsledková listina'!$G:$G,0)),"",INDEX('Výsledková listina'!$C:$C,MATCH(CONCATENATE(B$4,$A12),'Výsledková listina'!$G:$G,0),1))</f>
        <v>Eliška Doušová</v>
      </c>
      <c r="C12" s="57">
        <f>IF(ISNA(MATCH(CONCATENATE(B$4,$A12),'Výsledková listina'!$G:$G,0)),"",INDEX('Výsledková listina'!$H:$H,MATCH(CONCATENATE(B$4,$A12),'Výsledková listina'!$G:$G,0),1))</f>
      </c>
      <c r="D12" s="4">
        <v>0</v>
      </c>
      <c r="E12" s="55">
        <f t="shared" si="0"/>
        <v>14</v>
      </c>
      <c r="F12" s="79"/>
      <c r="G12" s="17" t="str">
        <f>IF(ISNA(MATCH(CONCATENATE(G$4,$A12),'Výsledková listina'!$G:$G,0)),"",INDEX('Výsledková listina'!$C:$C,MATCH(CONCATENATE(G$4,$A12),'Výsledková listina'!$G:$G,0),1))</f>
        <v>Václav Sochor</v>
      </c>
      <c r="H12" s="57">
        <f>IF(ISNA(MATCH(CONCATENATE(G$4,$A12),'Výsledková listina'!$G:$G,0)),"",INDEX('Výsledková listina'!$H:$H,MATCH(CONCATENATE(G$4,$A12),'Výsledková listina'!$G:$G,0),1))</f>
      </c>
      <c r="I12" s="4">
        <v>2420</v>
      </c>
      <c r="J12" s="55">
        <f t="shared" si="1"/>
        <v>9</v>
      </c>
      <c r="K12" s="79"/>
      <c r="L12" s="17" t="str">
        <f>IF(ISNA(MATCH(CONCATENATE(L$4,$A12),'Výsledková listina'!$G:$G,0)),"",INDEX('Výsledková listina'!$C:$C,MATCH(CONCATENATE(L$4,$A12),'Výsledková listina'!$G:$G,0),1))</f>
        <v>Luboš Jedlička</v>
      </c>
      <c r="M12" s="57">
        <f>IF(ISNA(MATCH(CONCATENATE(L$4,$A12),'Výsledková listina'!$G:$G,0)),"",INDEX('Výsledková listina'!$H:$H,MATCH(CONCATENATE(L$4,$A12),'Výsledková listina'!$G:$G,0),1))</f>
      </c>
      <c r="N12" s="4">
        <v>3280</v>
      </c>
      <c r="O12" s="55">
        <f t="shared" si="2"/>
        <v>9</v>
      </c>
      <c r="P12" s="79"/>
      <c r="Q12" s="17" t="str">
        <f>IF(ISNA(MATCH(CONCATENATE(Q$4,$A12),'Výsledková listina'!$G:$G,0)),"",INDEX('Výsledková listina'!$C:$C,MATCH(CONCATENATE(Q$4,$A12),'Výsledková listina'!$G:$G,0),1))</f>
        <v>Roman Vican</v>
      </c>
      <c r="R12" s="57">
        <f>IF(ISNA(MATCH(CONCATENATE(Q$4,$A12),'Výsledková listina'!$G:$G,0)),"",INDEX('Výsledková listina'!$H:$H,MATCH(CONCATENATE(Q$4,$A12),'Výsledková listina'!$G:$G,0),1))</f>
      </c>
      <c r="S12" s="4">
        <v>1080</v>
      </c>
      <c r="T12" s="55">
        <f t="shared" si="3"/>
        <v>12</v>
      </c>
      <c r="U12" s="79"/>
      <c r="V12" s="17" t="str">
        <f>IF(ISNA(MATCH(CONCATENATE(V$4,$A12),'Výsledková listina'!$G:$G,0)),"",INDEX('Výsledková listina'!$C:$C,MATCH(CONCATENATE(V$4,$A12),'Výsledková listina'!$G:$G,0),1))</f>
        <v>Luboš Valík</v>
      </c>
      <c r="W12" s="57">
        <f>IF(ISNA(MATCH(CONCATENATE(V$4,$A12),'Výsledková listina'!$G:$G,0)),"",INDEX('Výsledková listina'!$H:$H,MATCH(CONCATENATE(V$4,$A12),'Výsledková listina'!$G:$G,0),1))</f>
      </c>
      <c r="X12" s="4">
        <v>2780</v>
      </c>
      <c r="Y12" s="55">
        <f t="shared" si="4"/>
        <v>7</v>
      </c>
      <c r="Z12" s="79"/>
      <c r="AA12" s="17" t="str">
        <f>IF(ISNA(MATCH(CONCATENATE(AA$4,$A12),'Výsledková listina'!$G:$G,0)),"",INDEX('Výsledková listina'!$C:$C,MATCH(CONCATENATE(AA$4,$A12),'Výsledková listina'!$G:$G,0),1))</f>
        <v>Robert Stejskal</v>
      </c>
      <c r="AB12" s="57">
        <f>IF(ISNA(MATCH(CONCATENATE(AA$4,$A12),'Výsledková listina'!$G:$G,0)),"",INDEX('Výsledková listina'!$H:$H,MATCH(CONCATENATE(AA$4,$A12),'Výsledková listina'!$G:$G,0),1))</f>
      </c>
      <c r="AC12" s="4">
        <v>980</v>
      </c>
      <c r="AD12" s="55">
        <f t="shared" si="5"/>
        <v>13</v>
      </c>
      <c r="AE12" s="79"/>
      <c r="AF12" s="17" t="str">
        <f>IF(ISNA(MATCH(CONCATENATE(AF$4,$A12),'Výsledková listina'!$G:$G,0)),"",INDEX('Výsledková listina'!$C:$C,MATCH(CONCATENATE(AF$4,$A12),'Výsledková listina'!$G:$G,0),1))</f>
        <v>Radek Štěpnička</v>
      </c>
      <c r="AG12" s="57">
        <f>IF(ISNA(MATCH(CONCATENATE(AF$4,$A12),'Výsledková listina'!$G:$G,0)),"",INDEX('Výsledková listina'!$H:$H,MATCH(CONCATENATE(AF$4,$A12),'Výsledková listina'!$G:$G,0),1))</f>
      </c>
      <c r="AH12" s="4">
        <v>7460</v>
      </c>
      <c r="AI12" s="55">
        <f t="shared" si="6"/>
        <v>1</v>
      </c>
      <c r="AJ12" s="79"/>
      <c r="AK12" s="17" t="str">
        <f>IF(ISNA(MATCH(CONCATENATE(AK$4,$A12),'Výsledková listina'!$G:$G,0)),"",INDEX('Výsledková listina'!$C:$C,MATCH(CONCATENATE(AK$4,$A12),'Výsledková listina'!$G:$G,0),1))</f>
        <v>Václav Kabourek</v>
      </c>
      <c r="AL12" s="57">
        <f>IF(ISNA(MATCH(CONCATENATE(AK$4,$A12),'Výsledková listina'!$G:$G,0)),"",INDEX('Výsledková listina'!$H:$H,MATCH(CONCATENATE(AK$4,$A12),'Výsledková listina'!$G:$G,0),1))</f>
      </c>
      <c r="AM12" s="4">
        <v>3500</v>
      </c>
      <c r="AN12" s="55">
        <f t="shared" si="7"/>
        <v>4</v>
      </c>
      <c r="AO12" s="79"/>
      <c r="AP12" s="17">
        <f>IF(ISNA(MATCH(CONCATENATE(AP$4,$A12),'Výsledková listina'!$G:$G,0)),"",INDEX('Výsledková listina'!$C:$C,MATCH(CONCATENATE(AP$4,$A12),'Výsledková listina'!$G:$G,0),1))</f>
      </c>
      <c r="AQ12" s="57">
        <f>IF(ISNA(MATCH(CONCATENATE(AP$4,$A12),'Výsledková listina'!$G:$G,0)),"",INDEX('Výsledková listina'!$H:$H,MATCH(CONCATENATE(AP$4,$A12),'Výsledková listina'!$G:$G,0),1))</f>
      </c>
      <c r="AR12" s="4"/>
      <c r="AS12" s="55">
        <f t="shared" si="8"/>
      </c>
      <c r="AT12" s="79"/>
      <c r="AU12" s="17">
        <f>IF(ISNA(MATCH(CONCATENATE(AU$4,$A12),'Výsledková listina'!$G:$G,0)),"",INDEX('Výsledková listina'!$C:$C,MATCH(CONCATENATE(AU$4,$A12),'Výsledková listina'!$G:$G,0),1))</f>
      </c>
      <c r="AV12" s="57">
        <f>IF(ISNA(MATCH(CONCATENATE(AU$4,$A12),'Výsledková listina'!$G:$G,0)),"",INDEX('Výsledková listina'!$H:$H,MATCH(CONCATENATE(AU$4,$A12),'Výsledková listina'!$G:$G,0),1))</f>
      </c>
      <c r="AW12" s="4"/>
      <c r="AX12" s="55">
        <f t="shared" si="9"/>
      </c>
      <c r="AY12" s="79"/>
      <c r="AZ12" s="17">
        <f>IF(ISNA(MATCH(CONCATENATE(AZ$4,$A12),'Výsledková listina'!$G:$G,0)),"",INDEX('Výsledková listina'!$C:$C,MATCH(CONCATENATE(AZ$4,$A12),'Výsledková listina'!$G:$G,0),1))</f>
      </c>
      <c r="BA12" s="57">
        <f>IF(ISNA(MATCH(CONCATENATE(AZ$4,$A12),'Výsledková listina'!$G:$G,0)),"",INDEX('Výsledková listina'!$H:$H,MATCH(CONCATENATE(AZ$4,$A12),'Výsledková listina'!$G:$G,0),1))</f>
      </c>
      <c r="BB12" s="4"/>
      <c r="BC12" s="55">
        <f t="shared" si="10"/>
      </c>
      <c r="BD12" s="79"/>
      <c r="BE12" s="17">
        <f>IF(ISNA(MATCH(CONCATENATE(BE$4,$A12),'Výsledková listina'!$G:$G,0)),"",INDEX('Výsledková listina'!$C:$C,MATCH(CONCATENATE(BE$4,$A12),'Výsledková listina'!$G:$G,0),1))</f>
      </c>
      <c r="BF12" s="57">
        <f>IF(ISNA(MATCH(CONCATENATE(BE$4,$A12),'Výsledková listina'!$G:$G,0)),"",INDEX('Výsledková listina'!$H:$H,MATCH(CONCATENATE(BE$4,$A12),'Výsledková listina'!$G:$G,0),1))</f>
      </c>
      <c r="BG12" s="4"/>
      <c r="BH12" s="55">
        <f t="shared" si="11"/>
      </c>
      <c r="BI12" s="79"/>
      <c r="BJ12" s="17">
        <f>IF(ISNA(MATCH(CONCATENATE(BJ$4,$A12),'Výsledková listina'!$G:$G,0)),"",INDEX('Výsledková listina'!$C:$C,MATCH(CONCATENATE(BJ$4,$A12),'Výsledková listina'!$G:$G,0),1))</f>
      </c>
      <c r="BK12" s="57">
        <f>IF(ISNA(MATCH(CONCATENATE(BJ$4,$A12),'Výsledková listina'!$G:$G,0)),"",INDEX('Výsledková listina'!$H:$H,MATCH(CONCATENATE(BJ$4,$A12),'Výsledková listina'!$G:$G,0),1))</f>
      </c>
      <c r="BL12" s="4"/>
      <c r="BM12" s="55">
        <f t="shared" si="12"/>
      </c>
      <c r="BN12" s="79"/>
      <c r="BO12" s="17">
        <f>IF(ISNA(MATCH(CONCATENATE(BO$4,$A12),'Výsledková listina'!$G:$G,0)),"",INDEX('Výsledková listina'!$C:$C,MATCH(CONCATENATE(BO$4,$A12),'Výsledková listina'!$G:$G,0),1))</f>
      </c>
      <c r="BP12" s="57">
        <f>IF(ISNA(MATCH(CONCATENATE(BO$4,$A12),'Výsledková listina'!$G:$G,0)),"",INDEX('Výsledková listina'!$H:$H,MATCH(CONCATENATE(BO$4,$A12),'Výsledková listina'!$G:$G,0),1))</f>
      </c>
      <c r="BQ12" s="4"/>
      <c r="BR12" s="55">
        <f t="shared" si="13"/>
      </c>
      <c r="BS12" s="79"/>
      <c r="BT12" s="17">
        <f>IF(ISNA(MATCH(CONCATENATE(BT$4,$A12),'Výsledková listina'!$G:$G,0)),"",INDEX('Výsledková listina'!$C:$C,MATCH(CONCATENATE(BT$4,$A12),'Výsledková listina'!$G:$G,0),1))</f>
      </c>
      <c r="BU12" s="57">
        <f>IF(ISNA(MATCH(CONCATENATE(BT$4,$A12),'Výsledková listina'!$G:$G,0)),"",INDEX('Výsledková listina'!$H:$H,MATCH(CONCATENATE(BT$4,$A12),'Výsledková listina'!$G:$G,0),1))</f>
      </c>
      <c r="BV12" s="4"/>
      <c r="BW12" s="55">
        <f t="shared" si="14"/>
      </c>
      <c r="BX12" s="79"/>
    </row>
    <row r="13" spans="1:76" s="10" customFormat="1" ht="34.5" customHeight="1">
      <c r="A13" s="5">
        <v>8</v>
      </c>
      <c r="B13" s="17" t="str">
        <f>IF(ISNA(MATCH(CONCATENATE(B$4,$A13),'Výsledková listina'!$G:$G,0)),"",INDEX('Výsledková listina'!$C:$C,MATCH(CONCATENATE(B$4,$A13),'Výsledková listina'!$G:$G,0),1))</f>
        <v>Petr Skála</v>
      </c>
      <c r="C13" s="57">
        <f>IF(ISNA(MATCH(CONCATENATE(B$4,$A13),'Výsledková listina'!$G:$G,0)),"",INDEX('Výsledková listina'!$H:$H,MATCH(CONCATENATE(B$4,$A13),'Výsledková listina'!$G:$G,0),1))</f>
      </c>
      <c r="D13" s="4">
        <v>4940</v>
      </c>
      <c r="E13" s="55">
        <f t="shared" si="0"/>
        <v>11</v>
      </c>
      <c r="F13" s="79"/>
      <c r="G13" s="17" t="str">
        <f>IF(ISNA(MATCH(CONCATENATE(G$4,$A13),'Výsledková listina'!$G:$G,0)),"",INDEX('Výsledková listina'!$C:$C,MATCH(CONCATENATE(G$4,$A13),'Výsledková listina'!$G:$G,0),1))</f>
        <v>Ladislav Babica</v>
      </c>
      <c r="H13" s="57">
        <f>IF(ISNA(MATCH(CONCATENATE(G$4,$A13),'Výsledková listina'!$G:$G,0)),"",INDEX('Výsledková listina'!$H:$H,MATCH(CONCATENATE(G$4,$A13),'Výsledková listina'!$G:$G,0),1))</f>
      </c>
      <c r="I13" s="4">
        <v>8140</v>
      </c>
      <c r="J13" s="55">
        <f t="shared" si="1"/>
        <v>3</v>
      </c>
      <c r="K13" s="79"/>
      <c r="L13" s="17" t="str">
        <f>IF(ISNA(MATCH(CONCATENATE(L$4,$A13),'Výsledková listina'!$G:$G,0)),"",INDEX('Výsledková listina'!$C:$C,MATCH(CONCATENATE(L$4,$A13),'Výsledková listina'!$G:$G,0),1))</f>
        <v>Pavel Hrázký</v>
      </c>
      <c r="M13" s="57">
        <f>IF(ISNA(MATCH(CONCATENATE(L$4,$A13),'Výsledková listina'!$G:$G,0)),"",INDEX('Výsledková listina'!$H:$H,MATCH(CONCATENATE(L$4,$A13),'Výsledková listina'!$G:$G,0),1))</f>
      </c>
      <c r="N13" s="4">
        <v>1720</v>
      </c>
      <c r="O13" s="55">
        <f t="shared" si="2"/>
        <v>12</v>
      </c>
      <c r="P13" s="79"/>
      <c r="Q13" s="17" t="str">
        <f>IF(ISNA(MATCH(CONCATENATE(Q$4,$A13),'Výsledková listina'!$G:$G,0)),"",INDEX('Výsledková listina'!$C:$C,MATCH(CONCATENATE(Q$4,$A13),'Výsledková listina'!$G:$G,0),1))</f>
        <v>David Malý</v>
      </c>
      <c r="R13" s="57">
        <f>IF(ISNA(MATCH(CONCATENATE(Q$4,$A13),'Výsledková listina'!$G:$G,0)),"",INDEX('Výsledková listina'!$H:$H,MATCH(CONCATENATE(Q$4,$A13),'Výsledková listina'!$G:$G,0),1))</f>
      </c>
      <c r="S13" s="4">
        <v>2000</v>
      </c>
      <c r="T13" s="55">
        <f t="shared" si="3"/>
        <v>9</v>
      </c>
      <c r="U13" s="79"/>
      <c r="V13" s="17" t="str">
        <f>IF(ISNA(MATCH(CONCATENATE(V$4,$A13),'Výsledková listina'!$G:$G,0)),"",INDEX('Výsledková listina'!$C:$C,MATCH(CONCATENATE(V$4,$A13),'Výsledková listina'!$G:$G,0),1))</f>
        <v>Petr Kysela</v>
      </c>
      <c r="W13" s="57">
        <f>IF(ISNA(MATCH(CONCATENATE(V$4,$A13),'Výsledková listina'!$G:$G,0)),"",INDEX('Výsledková listina'!$H:$H,MATCH(CONCATENATE(V$4,$A13),'Výsledková listina'!$G:$G,0),1))</f>
      </c>
      <c r="X13" s="4">
        <v>2300</v>
      </c>
      <c r="Y13" s="55">
        <f t="shared" si="4"/>
        <v>8</v>
      </c>
      <c r="Z13" s="79"/>
      <c r="AA13" s="17" t="str">
        <f>IF(ISNA(MATCH(CONCATENATE(AA$4,$A13),'Výsledková listina'!$G:$G,0)),"",INDEX('Výsledková listina'!$C:$C,MATCH(CONCATENATE(AA$4,$A13),'Výsledková listina'!$G:$G,0),1))</f>
        <v>Petr Funda</v>
      </c>
      <c r="AB13" s="57">
        <f>IF(ISNA(MATCH(CONCATENATE(AA$4,$A13),'Výsledková listina'!$G:$G,0)),"",INDEX('Výsledková listina'!$H:$H,MATCH(CONCATENATE(AA$4,$A13),'Výsledková listina'!$G:$G,0),1))</f>
      </c>
      <c r="AC13" s="4">
        <v>2020</v>
      </c>
      <c r="AD13" s="55">
        <f t="shared" si="5"/>
        <v>8</v>
      </c>
      <c r="AE13" s="79"/>
      <c r="AF13" s="17" t="str">
        <f>IF(ISNA(MATCH(CONCATENATE(AF$4,$A13),'Výsledková listina'!$G:$G,0)),"",INDEX('Výsledková listina'!$C:$C,MATCH(CONCATENATE(AF$4,$A13),'Výsledková listina'!$G:$G,0),1))</f>
        <v>Václav Hrubeš</v>
      </c>
      <c r="AG13" s="57">
        <f>IF(ISNA(MATCH(CONCATENATE(AF$4,$A13),'Výsledková listina'!$G:$G,0)),"",INDEX('Výsledková listina'!$H:$H,MATCH(CONCATENATE(AF$4,$A13),'Výsledková listina'!$G:$G,0),1))</f>
      </c>
      <c r="AH13" s="4">
        <v>1500</v>
      </c>
      <c r="AI13" s="55">
        <f t="shared" si="6"/>
        <v>11</v>
      </c>
      <c r="AJ13" s="79"/>
      <c r="AK13" s="17" t="str">
        <f>IF(ISNA(MATCH(CONCATENATE(AK$4,$A13),'Výsledková listina'!$G:$G,0)),"",INDEX('Výsledková listina'!$C:$C,MATCH(CONCATENATE(AK$4,$A13),'Výsledková listina'!$G:$G,0),1))</f>
        <v>Martin Šedivý</v>
      </c>
      <c r="AL13" s="57">
        <f>IF(ISNA(MATCH(CONCATENATE(AK$4,$A13),'Výsledková listina'!$G:$G,0)),"",INDEX('Výsledková listina'!$H:$H,MATCH(CONCATENATE(AK$4,$A13),'Výsledková listina'!$G:$G,0),1))</f>
      </c>
      <c r="AM13" s="4">
        <v>0</v>
      </c>
      <c r="AN13" s="55">
        <f t="shared" si="7"/>
        <v>14</v>
      </c>
      <c r="AO13" s="79"/>
      <c r="AP13" s="17">
        <f>IF(ISNA(MATCH(CONCATENATE(AP$4,$A13),'Výsledková listina'!$G:$G,0)),"",INDEX('Výsledková listina'!$C:$C,MATCH(CONCATENATE(AP$4,$A13),'Výsledková listina'!$G:$G,0),1))</f>
      </c>
      <c r="AQ13" s="57">
        <f>IF(ISNA(MATCH(CONCATENATE(AP$4,$A13),'Výsledková listina'!$G:$G,0)),"",INDEX('Výsledková listina'!$H:$H,MATCH(CONCATENATE(AP$4,$A13),'Výsledková listina'!$G:$G,0),1))</f>
      </c>
      <c r="AR13" s="4"/>
      <c r="AS13" s="55">
        <f t="shared" si="8"/>
      </c>
      <c r="AT13" s="79"/>
      <c r="AU13" s="17">
        <f>IF(ISNA(MATCH(CONCATENATE(AU$4,$A13),'Výsledková listina'!$G:$G,0)),"",INDEX('Výsledková listina'!$C:$C,MATCH(CONCATENATE(AU$4,$A13),'Výsledková listina'!$G:$G,0),1))</f>
      </c>
      <c r="AV13" s="57">
        <f>IF(ISNA(MATCH(CONCATENATE(AU$4,$A13),'Výsledková listina'!$G:$G,0)),"",INDEX('Výsledková listina'!$H:$H,MATCH(CONCATENATE(AU$4,$A13),'Výsledková listina'!$G:$G,0),1))</f>
      </c>
      <c r="AW13" s="4"/>
      <c r="AX13" s="55">
        <f t="shared" si="9"/>
      </c>
      <c r="AY13" s="79"/>
      <c r="AZ13" s="17">
        <f>IF(ISNA(MATCH(CONCATENATE(AZ$4,$A13),'Výsledková listina'!$G:$G,0)),"",INDEX('Výsledková listina'!$C:$C,MATCH(CONCATENATE(AZ$4,$A13),'Výsledková listina'!$G:$G,0),1))</f>
      </c>
      <c r="BA13" s="57">
        <f>IF(ISNA(MATCH(CONCATENATE(AZ$4,$A13),'Výsledková listina'!$G:$G,0)),"",INDEX('Výsledková listina'!$H:$H,MATCH(CONCATENATE(AZ$4,$A13),'Výsledková listina'!$G:$G,0),1))</f>
      </c>
      <c r="BB13" s="4"/>
      <c r="BC13" s="55">
        <f t="shared" si="10"/>
      </c>
      <c r="BD13" s="79"/>
      <c r="BE13" s="17">
        <f>IF(ISNA(MATCH(CONCATENATE(BE$4,$A13),'Výsledková listina'!$G:$G,0)),"",INDEX('Výsledková listina'!$C:$C,MATCH(CONCATENATE(BE$4,$A13),'Výsledková listina'!$G:$G,0),1))</f>
      </c>
      <c r="BF13" s="57">
        <f>IF(ISNA(MATCH(CONCATENATE(BE$4,$A13),'Výsledková listina'!$G:$G,0)),"",INDEX('Výsledková listina'!$H:$H,MATCH(CONCATENATE(BE$4,$A13),'Výsledková listina'!$G:$G,0),1))</f>
      </c>
      <c r="BG13" s="4"/>
      <c r="BH13" s="55">
        <f t="shared" si="11"/>
      </c>
      <c r="BI13" s="79"/>
      <c r="BJ13" s="17">
        <f>IF(ISNA(MATCH(CONCATENATE(BJ$4,$A13),'Výsledková listina'!$G:$G,0)),"",INDEX('Výsledková listina'!$C:$C,MATCH(CONCATENATE(BJ$4,$A13),'Výsledková listina'!$G:$G,0),1))</f>
      </c>
      <c r="BK13" s="57">
        <f>IF(ISNA(MATCH(CONCATENATE(BJ$4,$A13),'Výsledková listina'!$G:$G,0)),"",INDEX('Výsledková listina'!$H:$H,MATCH(CONCATENATE(BJ$4,$A13),'Výsledková listina'!$G:$G,0),1))</f>
      </c>
      <c r="BL13" s="4"/>
      <c r="BM13" s="55">
        <f t="shared" si="12"/>
      </c>
      <c r="BN13" s="79"/>
      <c r="BO13" s="17">
        <f>IF(ISNA(MATCH(CONCATENATE(BO$4,$A13),'Výsledková listina'!$G:$G,0)),"",INDEX('Výsledková listina'!$C:$C,MATCH(CONCATENATE(BO$4,$A13),'Výsledková listina'!$G:$G,0),1))</f>
      </c>
      <c r="BP13" s="57">
        <f>IF(ISNA(MATCH(CONCATENATE(BO$4,$A13),'Výsledková listina'!$G:$G,0)),"",INDEX('Výsledková listina'!$H:$H,MATCH(CONCATENATE(BO$4,$A13),'Výsledková listina'!$G:$G,0),1))</f>
      </c>
      <c r="BQ13" s="4"/>
      <c r="BR13" s="55">
        <f t="shared" si="13"/>
      </c>
      <c r="BS13" s="79"/>
      <c r="BT13" s="17">
        <f>IF(ISNA(MATCH(CONCATENATE(BT$4,$A13),'Výsledková listina'!$G:$G,0)),"",INDEX('Výsledková listina'!$C:$C,MATCH(CONCATENATE(BT$4,$A13),'Výsledková listina'!$G:$G,0),1))</f>
      </c>
      <c r="BU13" s="57">
        <f>IF(ISNA(MATCH(CONCATENATE(BT$4,$A13),'Výsledková listina'!$G:$G,0)),"",INDEX('Výsledková listina'!$H:$H,MATCH(CONCATENATE(BT$4,$A13),'Výsledková listina'!$G:$G,0),1))</f>
      </c>
      <c r="BV13" s="4"/>
      <c r="BW13" s="55">
        <f t="shared" si="14"/>
      </c>
      <c r="BX13" s="79"/>
    </row>
    <row r="14" spans="1:76" s="10" customFormat="1" ht="34.5" customHeight="1">
      <c r="A14" s="5">
        <v>9</v>
      </c>
      <c r="B14" s="17" t="str">
        <f>IF(ISNA(MATCH(CONCATENATE(B$4,$A14),'Výsledková listina'!$G:$G,0)),"",INDEX('Výsledková listina'!$C:$C,MATCH(CONCATENATE(B$4,$A14),'Výsledková listina'!$G:$G,0),1))</f>
        <v>Josef Mrázek</v>
      </c>
      <c r="C14" s="57">
        <f>IF(ISNA(MATCH(CONCATENATE(B$4,$A14),'Výsledková listina'!$G:$G,0)),"",INDEX('Výsledková listina'!$H:$H,MATCH(CONCATENATE(B$4,$A14),'Výsledková listina'!$G:$G,0),1))</f>
      </c>
      <c r="D14" s="4">
        <v>3840</v>
      </c>
      <c r="E14" s="55">
        <f t="shared" si="0"/>
        <v>13</v>
      </c>
      <c r="F14" s="79"/>
      <c r="G14" s="17" t="str">
        <f>IF(ISNA(MATCH(CONCATENATE(G$4,$A14),'Výsledková listina'!$G:$G,0)),"",INDEX('Výsledková listina'!$C:$C,MATCH(CONCATENATE(G$4,$A14),'Výsledková listina'!$G:$G,0),1))</f>
        <v>Petr Kuchař</v>
      </c>
      <c r="H14" s="57">
        <f>IF(ISNA(MATCH(CONCATENATE(G$4,$A14),'Výsledková listina'!$G:$G,0)),"",INDEX('Výsledková listina'!$H:$H,MATCH(CONCATENATE(G$4,$A14),'Výsledková listina'!$G:$G,0),1))</f>
      </c>
      <c r="I14" s="4">
        <v>8740</v>
      </c>
      <c r="J14" s="55">
        <f t="shared" si="1"/>
        <v>1</v>
      </c>
      <c r="K14" s="79"/>
      <c r="L14" s="17" t="str">
        <f>IF(ISNA(MATCH(CONCATENATE(L$4,$A14),'Výsledková listina'!$G:$G,0)),"",INDEX('Výsledková listina'!$C:$C,MATCH(CONCATENATE(L$4,$A14),'Výsledková listina'!$G:$G,0),1))</f>
        <v>Vladimír Baranka</v>
      </c>
      <c r="M14" s="57">
        <f>IF(ISNA(MATCH(CONCATENATE(L$4,$A14),'Výsledková listina'!$G:$G,0)),"",INDEX('Výsledková listina'!$H:$H,MATCH(CONCATENATE(L$4,$A14),'Výsledková listina'!$G:$G,0),1))</f>
      </c>
      <c r="N14" s="4">
        <v>1660</v>
      </c>
      <c r="O14" s="55">
        <f t="shared" si="2"/>
        <v>13</v>
      </c>
      <c r="P14" s="79"/>
      <c r="Q14" s="17" t="str">
        <f>IF(ISNA(MATCH(CONCATENATE(Q$4,$A14),'Výsledková listina'!$G:$G,0)),"",INDEX('Výsledková listina'!$C:$C,MATCH(CONCATENATE(Q$4,$A14),'Výsledková listina'!$G:$G,0),1))</f>
        <v>Petr Kos</v>
      </c>
      <c r="R14" s="57">
        <f>IF(ISNA(MATCH(CONCATENATE(Q$4,$A14),'Výsledková listina'!$G:$G,0)),"",INDEX('Výsledková listina'!$H:$H,MATCH(CONCATENATE(Q$4,$A14),'Výsledková listina'!$G:$G,0),1))</f>
      </c>
      <c r="S14" s="4">
        <v>5380</v>
      </c>
      <c r="T14" s="55">
        <f t="shared" si="3"/>
        <v>5</v>
      </c>
      <c r="U14" s="79"/>
      <c r="V14" s="17" t="str">
        <f>IF(ISNA(MATCH(CONCATENATE(V$4,$A14),'Výsledková listina'!$G:$G,0)),"",INDEX('Výsledková listina'!$C:$C,MATCH(CONCATENATE(V$4,$A14),'Výsledková listina'!$G:$G,0),1))</f>
        <v>Jakub Saifrt</v>
      </c>
      <c r="W14" s="57">
        <f>IF(ISNA(MATCH(CONCATENATE(V$4,$A14),'Výsledková listina'!$G:$G,0)),"",INDEX('Výsledková listina'!$H:$H,MATCH(CONCATENATE(V$4,$A14),'Výsledková listina'!$G:$G,0),1))</f>
      </c>
      <c r="X14" s="4">
        <v>1660</v>
      </c>
      <c r="Y14" s="55">
        <f t="shared" si="4"/>
        <v>10</v>
      </c>
      <c r="Z14" s="79"/>
      <c r="AA14" s="17" t="str">
        <f>IF(ISNA(MATCH(CONCATENATE(AA$4,$A14),'Výsledková listina'!$G:$G,0)),"",INDEX('Výsledková listina'!$C:$C,MATCH(CONCATENATE(AA$4,$A14),'Výsledková listina'!$G:$G,0),1))</f>
        <v>Pavel Sofron</v>
      </c>
      <c r="AB14" s="57">
        <f>IF(ISNA(MATCH(CONCATENATE(AA$4,$A14),'Výsledková listina'!$G:$G,0)),"",INDEX('Výsledková listina'!$H:$H,MATCH(CONCATENATE(AA$4,$A14),'Výsledková listina'!$G:$G,0),1))</f>
      </c>
      <c r="AC14" s="4">
        <v>1320</v>
      </c>
      <c r="AD14" s="55">
        <f t="shared" si="5"/>
        <v>10</v>
      </c>
      <c r="AE14" s="79"/>
      <c r="AF14" s="17" t="str">
        <f>IF(ISNA(MATCH(CONCATENATE(AF$4,$A14),'Výsledková listina'!$G:$G,0)),"",INDEX('Výsledková listina'!$C:$C,MATCH(CONCATENATE(AF$4,$A14),'Výsledková listina'!$G:$G,0),1))</f>
        <v>Jiří Voráč</v>
      </c>
      <c r="AG14" s="57">
        <f>IF(ISNA(MATCH(CONCATENATE(AF$4,$A14),'Výsledková listina'!$G:$G,0)),"",INDEX('Výsledková listina'!$H:$H,MATCH(CONCATENATE(AF$4,$A14),'Výsledková listina'!$G:$G,0),1))</f>
      </c>
      <c r="AH14" s="4">
        <v>2060</v>
      </c>
      <c r="AI14" s="55">
        <f t="shared" si="6"/>
        <v>8</v>
      </c>
      <c r="AJ14" s="79"/>
      <c r="AK14" s="17" t="str">
        <f>IF(ISNA(MATCH(CONCATENATE(AK$4,$A14),'Výsledková listina'!$G:$G,0)),"",INDEX('Výsledková listina'!$C:$C,MATCH(CONCATENATE(AK$4,$A14),'Výsledková listina'!$G:$G,0),1))</f>
        <v>Jiří Smutný</v>
      </c>
      <c r="AL14" s="57">
        <f>IF(ISNA(MATCH(CONCATENATE(AK$4,$A14),'Výsledková listina'!$G:$G,0)),"",INDEX('Výsledková listina'!$H:$H,MATCH(CONCATENATE(AK$4,$A14),'Výsledková listina'!$G:$G,0),1))</f>
      </c>
      <c r="AM14" s="4">
        <v>13060</v>
      </c>
      <c r="AN14" s="55">
        <f t="shared" si="7"/>
        <v>1</v>
      </c>
      <c r="AO14" s="79"/>
      <c r="AP14" s="17">
        <f>IF(ISNA(MATCH(CONCATENATE(AP$4,$A14),'Výsledková listina'!$G:$G,0)),"",INDEX('Výsledková listina'!$C:$C,MATCH(CONCATENATE(AP$4,$A14),'Výsledková listina'!$G:$G,0),1))</f>
      </c>
      <c r="AQ14" s="57">
        <f>IF(ISNA(MATCH(CONCATENATE(AP$4,$A14),'Výsledková listina'!$G:$G,0)),"",INDEX('Výsledková listina'!$H:$H,MATCH(CONCATENATE(AP$4,$A14),'Výsledková listina'!$G:$G,0),1))</f>
      </c>
      <c r="AR14" s="4"/>
      <c r="AS14" s="55">
        <f t="shared" si="8"/>
      </c>
      <c r="AT14" s="79"/>
      <c r="AU14" s="17">
        <f>IF(ISNA(MATCH(CONCATENATE(AU$4,$A14),'Výsledková listina'!$G:$G,0)),"",INDEX('Výsledková listina'!$C:$C,MATCH(CONCATENATE(AU$4,$A14),'Výsledková listina'!$G:$G,0),1))</f>
      </c>
      <c r="AV14" s="57">
        <f>IF(ISNA(MATCH(CONCATENATE(AU$4,$A14),'Výsledková listina'!$G:$G,0)),"",INDEX('Výsledková listina'!$H:$H,MATCH(CONCATENATE(AU$4,$A14),'Výsledková listina'!$G:$G,0),1))</f>
      </c>
      <c r="AW14" s="4"/>
      <c r="AX14" s="55">
        <f t="shared" si="9"/>
      </c>
      <c r="AY14" s="79"/>
      <c r="AZ14" s="17">
        <f>IF(ISNA(MATCH(CONCATENATE(AZ$4,$A14),'Výsledková listina'!$G:$G,0)),"",INDEX('Výsledková listina'!$C:$C,MATCH(CONCATENATE(AZ$4,$A14),'Výsledková listina'!$G:$G,0),1))</f>
      </c>
      <c r="BA14" s="57">
        <f>IF(ISNA(MATCH(CONCATENATE(AZ$4,$A14),'Výsledková listina'!$G:$G,0)),"",INDEX('Výsledková listina'!$H:$H,MATCH(CONCATENATE(AZ$4,$A14),'Výsledková listina'!$G:$G,0),1))</f>
      </c>
      <c r="BB14" s="4"/>
      <c r="BC14" s="55">
        <f t="shared" si="10"/>
      </c>
      <c r="BD14" s="79"/>
      <c r="BE14" s="17">
        <f>IF(ISNA(MATCH(CONCATENATE(BE$4,$A14),'Výsledková listina'!$G:$G,0)),"",INDEX('Výsledková listina'!$C:$C,MATCH(CONCATENATE(BE$4,$A14),'Výsledková listina'!$G:$G,0),1))</f>
      </c>
      <c r="BF14" s="57">
        <f>IF(ISNA(MATCH(CONCATENATE(BE$4,$A14),'Výsledková listina'!$G:$G,0)),"",INDEX('Výsledková listina'!$H:$H,MATCH(CONCATENATE(BE$4,$A14),'Výsledková listina'!$G:$G,0),1))</f>
      </c>
      <c r="BG14" s="4"/>
      <c r="BH14" s="55">
        <f t="shared" si="11"/>
      </c>
      <c r="BI14" s="79"/>
      <c r="BJ14" s="17">
        <f>IF(ISNA(MATCH(CONCATENATE(BJ$4,$A14),'Výsledková listina'!$G:$G,0)),"",INDEX('Výsledková listina'!$C:$C,MATCH(CONCATENATE(BJ$4,$A14),'Výsledková listina'!$G:$G,0),1))</f>
      </c>
      <c r="BK14" s="57">
        <f>IF(ISNA(MATCH(CONCATENATE(BJ$4,$A14),'Výsledková listina'!$G:$G,0)),"",INDEX('Výsledková listina'!$H:$H,MATCH(CONCATENATE(BJ$4,$A14),'Výsledková listina'!$G:$G,0),1))</f>
      </c>
      <c r="BL14" s="4"/>
      <c r="BM14" s="55">
        <f t="shared" si="12"/>
      </c>
      <c r="BN14" s="79"/>
      <c r="BO14" s="17">
        <f>IF(ISNA(MATCH(CONCATENATE(BO$4,$A14),'Výsledková listina'!$G:$G,0)),"",INDEX('Výsledková listina'!$C:$C,MATCH(CONCATENATE(BO$4,$A14),'Výsledková listina'!$G:$G,0),1))</f>
      </c>
      <c r="BP14" s="57">
        <f>IF(ISNA(MATCH(CONCATENATE(BO$4,$A14),'Výsledková listina'!$G:$G,0)),"",INDEX('Výsledková listina'!$H:$H,MATCH(CONCATENATE(BO$4,$A14),'Výsledková listina'!$G:$G,0),1))</f>
      </c>
      <c r="BQ14" s="4"/>
      <c r="BR14" s="55">
        <f t="shared" si="13"/>
      </c>
      <c r="BS14" s="79"/>
      <c r="BT14" s="17">
        <f>IF(ISNA(MATCH(CONCATENATE(BT$4,$A14),'Výsledková listina'!$G:$G,0)),"",INDEX('Výsledková listina'!$C:$C,MATCH(CONCATENATE(BT$4,$A14),'Výsledková listina'!$G:$G,0),1))</f>
      </c>
      <c r="BU14" s="57">
        <f>IF(ISNA(MATCH(CONCATENATE(BT$4,$A14),'Výsledková listina'!$G:$G,0)),"",INDEX('Výsledková listina'!$H:$H,MATCH(CONCATENATE(BT$4,$A14),'Výsledková listina'!$G:$G,0),1))</f>
      </c>
      <c r="BV14" s="4"/>
      <c r="BW14" s="55">
        <f t="shared" si="14"/>
      </c>
      <c r="BX14" s="79"/>
    </row>
    <row r="15" spans="1:76" s="10" customFormat="1" ht="34.5" customHeight="1">
      <c r="A15" s="5">
        <v>10</v>
      </c>
      <c r="B15" s="17" t="str">
        <f>IF(ISNA(MATCH(CONCATENATE(B$4,$A15),'Výsledková listina'!$G:$G,0)),"",INDEX('Výsledková listina'!$C:$C,MATCH(CONCATENATE(B$4,$A15),'Výsledková listina'!$G:$G,0),1))</f>
        <v>Josef Dohnal</v>
      </c>
      <c r="C15" s="57">
        <f>IF(ISNA(MATCH(CONCATENATE(B$4,$A15),'Výsledková listina'!$G:$G,0)),"",INDEX('Výsledková listina'!$H:$H,MATCH(CONCATENATE(B$4,$A15),'Výsledková listina'!$G:$G,0),1))</f>
      </c>
      <c r="D15" s="4">
        <v>7120</v>
      </c>
      <c r="E15" s="55">
        <f t="shared" si="0"/>
        <v>7</v>
      </c>
      <c r="F15" s="79"/>
      <c r="G15" s="17" t="str">
        <f>IF(ISNA(MATCH(CONCATENATE(G$4,$A15),'Výsledková listina'!$G:$G,0)),"",INDEX('Výsledková listina'!$C:$C,MATCH(CONCATENATE(G$4,$A15),'Výsledková listina'!$G:$G,0),1))</f>
        <v>Loboš Kasl</v>
      </c>
      <c r="H15" s="57">
        <f>IF(ISNA(MATCH(CONCATENATE(G$4,$A15),'Výsledková listina'!$G:$G,0)),"",INDEX('Výsledková listina'!$H:$H,MATCH(CONCATENATE(G$4,$A15),'Výsledková listina'!$G:$G,0),1))</f>
      </c>
      <c r="I15" s="4">
        <v>4020</v>
      </c>
      <c r="J15" s="55">
        <f t="shared" si="1"/>
        <v>7</v>
      </c>
      <c r="K15" s="79"/>
      <c r="L15" s="17" t="str">
        <f>IF(ISNA(MATCH(CONCATENATE(L$4,$A15),'Výsledková listina'!$G:$G,0)),"",INDEX('Výsledková listina'!$C:$C,MATCH(CONCATENATE(L$4,$A15),'Výsledková listina'!$G:$G,0),1))</f>
        <v>Miloslav Vodička</v>
      </c>
      <c r="M15" s="57">
        <f>IF(ISNA(MATCH(CONCATENATE(L$4,$A15),'Výsledková listina'!$G:$G,0)),"",INDEX('Výsledková listina'!$H:$H,MATCH(CONCATENATE(L$4,$A15),'Výsledková listina'!$G:$G,0),1))</f>
      </c>
      <c r="N15" s="4">
        <v>2680</v>
      </c>
      <c r="O15" s="55">
        <f t="shared" si="2"/>
        <v>10</v>
      </c>
      <c r="P15" s="79"/>
      <c r="Q15" s="17" t="str">
        <f>IF(ISNA(MATCH(CONCATENATE(Q$4,$A15),'Výsledková listina'!$G:$G,0)),"",INDEX('Výsledková listina'!$C:$C,MATCH(CONCATENATE(Q$4,$A15),'Výsledková listina'!$G:$G,0),1))</f>
        <v>Vladimír Šimek</v>
      </c>
      <c r="R15" s="57">
        <f>IF(ISNA(MATCH(CONCATENATE(Q$4,$A15),'Výsledková listina'!$G:$G,0)),"",INDEX('Výsledková listina'!$H:$H,MATCH(CONCATENATE(Q$4,$A15),'Výsledková listina'!$G:$G,0),1))</f>
      </c>
      <c r="S15" s="4">
        <v>820</v>
      </c>
      <c r="T15" s="55">
        <f t="shared" si="3"/>
        <v>13</v>
      </c>
      <c r="U15" s="79"/>
      <c r="V15" s="17" t="str">
        <f>IF(ISNA(MATCH(CONCATENATE(V$4,$A15),'Výsledková listina'!$G:$G,0)),"",INDEX('Výsledková listina'!$C:$C,MATCH(CONCATENATE(V$4,$A15),'Výsledková listina'!$G:$G,0),1))</f>
        <v>Václav Hlína</v>
      </c>
      <c r="W15" s="57">
        <f>IF(ISNA(MATCH(CONCATENATE(V$4,$A15),'Výsledková listina'!$G:$G,0)),"",INDEX('Výsledková listina'!$H:$H,MATCH(CONCATENATE(V$4,$A15),'Výsledková listina'!$G:$G,0),1))</f>
      </c>
      <c r="X15" s="4">
        <v>5440</v>
      </c>
      <c r="Y15" s="55">
        <f t="shared" si="4"/>
        <v>3</v>
      </c>
      <c r="Z15" s="79"/>
      <c r="AA15" s="17" t="str">
        <f>IF(ISNA(MATCH(CONCATENATE(AA$4,$A15),'Výsledková listina'!$G:$G,0)),"",INDEX('Výsledková listina'!$C:$C,MATCH(CONCATENATE(AA$4,$A15),'Výsledková listina'!$G:$G,0),1))</f>
        <v>Jiří Vávra</v>
      </c>
      <c r="AB15" s="57">
        <f>IF(ISNA(MATCH(CONCATENATE(AA$4,$A15),'Výsledková listina'!$G:$G,0)),"",INDEX('Výsledková listina'!$H:$H,MATCH(CONCATENATE(AA$4,$A15),'Výsledková listina'!$G:$G,0),1))</f>
      </c>
      <c r="AC15" s="4">
        <v>1300</v>
      </c>
      <c r="AD15" s="55">
        <f t="shared" si="5"/>
        <v>11</v>
      </c>
      <c r="AE15" s="79"/>
      <c r="AF15" s="17" t="str">
        <f>IF(ISNA(MATCH(CONCATENATE(AF$4,$A15),'Výsledková listina'!$G:$G,0)),"",INDEX('Výsledková listina'!$C:$C,MATCH(CONCATENATE(AF$4,$A15),'Výsledková listina'!$G:$G,0),1))</f>
        <v>Milan Kratochvíl</v>
      </c>
      <c r="AG15" s="57">
        <f>IF(ISNA(MATCH(CONCATENATE(AF$4,$A15),'Výsledková listina'!$G:$G,0)),"",INDEX('Výsledková listina'!$H:$H,MATCH(CONCATENATE(AF$4,$A15),'Výsledková listina'!$G:$G,0),1))</f>
      </c>
      <c r="AH15" s="4">
        <v>860</v>
      </c>
      <c r="AI15" s="55">
        <f t="shared" si="6"/>
        <v>12</v>
      </c>
      <c r="AJ15" s="79"/>
      <c r="AK15" s="17" t="str">
        <f>IF(ISNA(MATCH(CONCATENATE(AK$4,$A15),'Výsledková listina'!$G:$G,0)),"",INDEX('Výsledková listina'!$C:$C,MATCH(CONCATENATE(AK$4,$A15),'Výsledková listina'!$G:$G,0),1))</f>
        <v>Pavel Kabrhel</v>
      </c>
      <c r="AL15" s="57">
        <f>IF(ISNA(MATCH(CONCATENATE(AK$4,$A15),'Výsledková listina'!$G:$G,0)),"",INDEX('Výsledková listina'!$H:$H,MATCH(CONCATENATE(AK$4,$A15),'Výsledková listina'!$G:$G,0),1))</f>
      </c>
      <c r="AM15" s="4">
        <v>3100</v>
      </c>
      <c r="AN15" s="55">
        <f t="shared" si="7"/>
        <v>6</v>
      </c>
      <c r="AO15" s="79"/>
      <c r="AP15" s="17">
        <f>IF(ISNA(MATCH(CONCATENATE(AP$4,$A15),'Výsledková listina'!$G:$G,0)),"",INDEX('Výsledková listina'!$C:$C,MATCH(CONCATENATE(AP$4,$A15),'Výsledková listina'!$G:$G,0),1))</f>
      </c>
      <c r="AQ15" s="57">
        <f>IF(ISNA(MATCH(CONCATENATE(AP$4,$A15),'Výsledková listina'!$G:$G,0)),"",INDEX('Výsledková listina'!$H:$H,MATCH(CONCATENATE(AP$4,$A15),'Výsledková listina'!$G:$G,0),1))</f>
      </c>
      <c r="AR15" s="4"/>
      <c r="AS15" s="55">
        <f t="shared" si="8"/>
      </c>
      <c r="AT15" s="79"/>
      <c r="AU15" s="17">
        <f>IF(ISNA(MATCH(CONCATENATE(AU$4,$A15),'Výsledková listina'!$G:$G,0)),"",INDEX('Výsledková listina'!$C:$C,MATCH(CONCATENATE(AU$4,$A15),'Výsledková listina'!$G:$G,0),1))</f>
      </c>
      <c r="AV15" s="57">
        <f>IF(ISNA(MATCH(CONCATENATE(AU$4,$A15),'Výsledková listina'!$G:$G,0)),"",INDEX('Výsledková listina'!$H:$H,MATCH(CONCATENATE(AU$4,$A15),'Výsledková listina'!$G:$G,0),1))</f>
      </c>
      <c r="AW15" s="4"/>
      <c r="AX15" s="55">
        <f t="shared" si="9"/>
      </c>
      <c r="AY15" s="79"/>
      <c r="AZ15" s="17">
        <f>IF(ISNA(MATCH(CONCATENATE(AZ$4,$A15),'Výsledková listina'!$G:$G,0)),"",INDEX('Výsledková listina'!$C:$C,MATCH(CONCATENATE(AZ$4,$A15),'Výsledková listina'!$G:$G,0),1))</f>
      </c>
      <c r="BA15" s="57">
        <f>IF(ISNA(MATCH(CONCATENATE(AZ$4,$A15),'Výsledková listina'!$G:$G,0)),"",INDEX('Výsledková listina'!$H:$H,MATCH(CONCATENATE(AZ$4,$A15),'Výsledková listina'!$G:$G,0),1))</f>
      </c>
      <c r="BB15" s="4"/>
      <c r="BC15" s="55">
        <f t="shared" si="10"/>
      </c>
      <c r="BD15" s="79"/>
      <c r="BE15" s="17">
        <f>IF(ISNA(MATCH(CONCATENATE(BE$4,$A15),'Výsledková listina'!$G:$G,0)),"",INDEX('Výsledková listina'!$C:$C,MATCH(CONCATENATE(BE$4,$A15),'Výsledková listina'!$G:$G,0),1))</f>
      </c>
      <c r="BF15" s="57">
        <f>IF(ISNA(MATCH(CONCATENATE(BE$4,$A15),'Výsledková listina'!$G:$G,0)),"",INDEX('Výsledková listina'!$H:$H,MATCH(CONCATENATE(BE$4,$A15),'Výsledková listina'!$G:$G,0),1))</f>
      </c>
      <c r="BG15" s="4"/>
      <c r="BH15" s="55">
        <f t="shared" si="11"/>
      </c>
      <c r="BI15" s="79"/>
      <c r="BJ15" s="17">
        <f>IF(ISNA(MATCH(CONCATENATE(BJ$4,$A15),'Výsledková listina'!$G:$G,0)),"",INDEX('Výsledková listina'!$C:$C,MATCH(CONCATENATE(BJ$4,$A15),'Výsledková listina'!$G:$G,0),1))</f>
      </c>
      <c r="BK15" s="57">
        <f>IF(ISNA(MATCH(CONCATENATE(BJ$4,$A15),'Výsledková listina'!$G:$G,0)),"",INDEX('Výsledková listina'!$H:$H,MATCH(CONCATENATE(BJ$4,$A15),'Výsledková listina'!$G:$G,0),1))</f>
      </c>
      <c r="BL15" s="4"/>
      <c r="BM15" s="55">
        <f t="shared" si="12"/>
      </c>
      <c r="BN15" s="79"/>
      <c r="BO15" s="17">
        <f>IF(ISNA(MATCH(CONCATENATE(BO$4,$A15),'Výsledková listina'!$G:$G,0)),"",INDEX('Výsledková listina'!$C:$C,MATCH(CONCATENATE(BO$4,$A15),'Výsledková listina'!$G:$G,0),1))</f>
      </c>
      <c r="BP15" s="57">
        <f>IF(ISNA(MATCH(CONCATENATE(BO$4,$A15),'Výsledková listina'!$G:$G,0)),"",INDEX('Výsledková listina'!$H:$H,MATCH(CONCATENATE(BO$4,$A15),'Výsledková listina'!$G:$G,0),1))</f>
      </c>
      <c r="BQ15" s="4"/>
      <c r="BR15" s="55">
        <f t="shared" si="13"/>
      </c>
      <c r="BS15" s="79"/>
      <c r="BT15" s="17">
        <f>IF(ISNA(MATCH(CONCATENATE(BT$4,$A15),'Výsledková listina'!$G:$G,0)),"",INDEX('Výsledková listina'!$C:$C,MATCH(CONCATENATE(BT$4,$A15),'Výsledková listina'!$G:$G,0),1))</f>
      </c>
      <c r="BU15" s="57">
        <f>IF(ISNA(MATCH(CONCATENATE(BT$4,$A15),'Výsledková listina'!$G:$G,0)),"",INDEX('Výsledková listina'!$H:$H,MATCH(CONCATENATE(BT$4,$A15),'Výsledková listina'!$G:$G,0),1))</f>
      </c>
      <c r="BV15" s="4"/>
      <c r="BW15" s="55">
        <f t="shared" si="14"/>
      </c>
      <c r="BX15" s="79"/>
    </row>
    <row r="16" spans="1:76" s="10" customFormat="1" ht="34.5" customHeight="1">
      <c r="A16" s="5">
        <v>11</v>
      </c>
      <c r="B16" s="17" t="str">
        <f>IF(ISNA(MATCH(CONCATENATE(B$4,$A16),'Výsledková listina'!$G:$G,0)),"",INDEX('Výsledková listina'!$C:$C,MATCH(CONCATENATE(B$4,$A16),'Výsledková listina'!$G:$G,0),1))</f>
        <v>Ladislav Konopásek </v>
      </c>
      <c r="C16" s="57">
        <f>IF(ISNA(MATCH(CONCATENATE(B$4,$A16),'Výsledková listina'!$G:$G,0)),"",INDEX('Výsledková listina'!$H:$H,MATCH(CONCATENATE(B$4,$A16),'Výsledková listina'!$G:$G,0),1))</f>
      </c>
      <c r="D16" s="4">
        <v>10960</v>
      </c>
      <c r="E16" s="55">
        <f t="shared" si="0"/>
        <v>2</v>
      </c>
      <c r="F16" s="79"/>
      <c r="G16" s="17" t="str">
        <f>IF(ISNA(MATCH(CONCATENATE(G$4,$A16),'Výsledková listina'!$G:$G,0)),"",INDEX('Výsledková listina'!$C:$C,MATCH(CONCATENATE(G$4,$A16),'Výsledková listina'!$G:$G,0),1))</f>
        <v>Ladislav Bradna</v>
      </c>
      <c r="H16" s="57">
        <f>IF(ISNA(MATCH(CONCATENATE(G$4,$A16),'Výsledková listina'!$G:$G,0)),"",INDEX('Výsledková listina'!$H:$H,MATCH(CONCATENATE(G$4,$A16),'Výsledková listina'!$G:$G,0),1))</f>
      </c>
      <c r="I16" s="4">
        <v>4660</v>
      </c>
      <c r="J16" s="55">
        <f t="shared" si="1"/>
        <v>6</v>
      </c>
      <c r="K16" s="79"/>
      <c r="L16" s="17" t="str">
        <f>IF(ISNA(MATCH(CONCATENATE(L$4,$A16),'Výsledková listina'!$G:$G,0)),"",INDEX('Výsledková listina'!$C:$C,MATCH(CONCATENATE(L$4,$A16),'Výsledková listina'!$G:$G,0),1))</f>
        <v>Jiří Kabourek</v>
      </c>
      <c r="M16" s="57">
        <f>IF(ISNA(MATCH(CONCATENATE(L$4,$A16),'Výsledková listina'!$G:$G,0)),"",INDEX('Výsledková listina'!$H:$H,MATCH(CONCATENATE(L$4,$A16),'Výsledková listina'!$G:$G,0),1))</f>
      </c>
      <c r="N16" s="4">
        <v>780</v>
      </c>
      <c r="O16" s="55">
        <f t="shared" si="2"/>
        <v>14</v>
      </c>
      <c r="P16" s="79"/>
      <c r="Q16" s="17" t="str">
        <f>IF(ISNA(MATCH(CONCATENATE(Q$4,$A16),'Výsledková listina'!$G:$G,0)),"",INDEX('Výsledková listina'!$C:$C,MATCH(CONCATENATE(Q$4,$A16),'Výsledková listina'!$G:$G,0),1))</f>
        <v>Jiří Pliml</v>
      </c>
      <c r="R16" s="57">
        <f>IF(ISNA(MATCH(CONCATENATE(Q$4,$A16),'Výsledková listina'!$G:$G,0)),"",INDEX('Výsledková listina'!$H:$H,MATCH(CONCATENATE(Q$4,$A16),'Výsledková listina'!$G:$G,0),1))</f>
      </c>
      <c r="S16" s="4">
        <v>760</v>
      </c>
      <c r="T16" s="55">
        <f t="shared" si="3"/>
        <v>14</v>
      </c>
      <c r="U16" s="79"/>
      <c r="V16" s="17" t="str">
        <f>IF(ISNA(MATCH(CONCATENATE(V$4,$A16),'Výsledková listina'!$G:$G,0)),"",INDEX('Výsledková listina'!$C:$C,MATCH(CONCATENATE(V$4,$A16),'Výsledková listina'!$G:$G,0),1))</f>
        <v>Radek Muller</v>
      </c>
      <c r="W16" s="57">
        <f>IF(ISNA(MATCH(CONCATENATE(V$4,$A16),'Výsledková listina'!$G:$G,0)),"",INDEX('Výsledková listina'!$H:$H,MATCH(CONCATENATE(V$4,$A16),'Výsledková listina'!$G:$G,0),1))</f>
      </c>
      <c r="X16" s="4">
        <v>840</v>
      </c>
      <c r="Y16" s="55">
        <f t="shared" si="4"/>
        <v>13</v>
      </c>
      <c r="Z16" s="79"/>
      <c r="AA16" s="17" t="str">
        <f>IF(ISNA(MATCH(CONCATENATE(AA$4,$A16),'Výsledková listina'!$G:$G,0)),"",INDEX('Výsledková listina'!$C:$C,MATCH(CONCATENATE(AA$4,$A16),'Výsledková listina'!$G:$G,0),1))</f>
        <v>Josef Peřina</v>
      </c>
      <c r="AB16" s="57">
        <f>IF(ISNA(MATCH(CONCATENATE(AA$4,$A16),'Výsledková listina'!$G:$G,0)),"",INDEX('Výsledková listina'!$H:$H,MATCH(CONCATENATE(AA$4,$A16),'Výsledková listina'!$G:$G,0),1))</f>
      </c>
      <c r="AC16" s="4">
        <v>1580</v>
      </c>
      <c r="AD16" s="55">
        <f t="shared" si="5"/>
        <v>9</v>
      </c>
      <c r="AE16" s="79"/>
      <c r="AF16" s="17" t="str">
        <f>IF(ISNA(MATCH(CONCATENATE(AF$4,$A16),'Výsledková listina'!$G:$G,0)),"",INDEX('Výsledková listina'!$C:$C,MATCH(CONCATENATE(AF$4,$A16),'Výsledková listina'!$G:$G,0),1))</f>
        <v>Ladislav Češka</v>
      </c>
      <c r="AG16" s="57">
        <f>IF(ISNA(MATCH(CONCATENATE(AF$4,$A16),'Výsledková listina'!$G:$G,0)),"",INDEX('Výsledková listina'!$H:$H,MATCH(CONCATENATE(AF$4,$A16),'Výsledková listina'!$G:$G,0),1))</f>
      </c>
      <c r="AH16" s="4">
        <v>2380</v>
      </c>
      <c r="AI16" s="55">
        <f t="shared" si="6"/>
        <v>4</v>
      </c>
      <c r="AJ16" s="79"/>
      <c r="AK16" s="17" t="str">
        <f>IF(ISNA(MATCH(CONCATENATE(AK$4,$A16),'Výsledková listina'!$G:$G,0)),"",INDEX('Výsledková listina'!$C:$C,MATCH(CONCATENATE(AK$4,$A16),'Výsledková listina'!$G:$G,0),1))</f>
        <v>Petr Hahn</v>
      </c>
      <c r="AL16" s="57">
        <f>IF(ISNA(MATCH(CONCATENATE(AK$4,$A16),'Výsledková listina'!$G:$G,0)),"",INDEX('Výsledková listina'!$H:$H,MATCH(CONCATENATE(AK$4,$A16),'Výsledková listina'!$G:$G,0),1))</f>
      </c>
      <c r="AM16" s="4">
        <v>9480</v>
      </c>
      <c r="AN16" s="55">
        <f t="shared" si="7"/>
        <v>2</v>
      </c>
      <c r="AO16" s="79"/>
      <c r="AP16" s="17">
        <f>IF(ISNA(MATCH(CONCATENATE(AP$4,$A16),'Výsledková listina'!$G:$G,0)),"",INDEX('Výsledková listina'!$C:$C,MATCH(CONCATENATE(AP$4,$A16),'Výsledková listina'!$G:$G,0),1))</f>
      </c>
      <c r="AQ16" s="57">
        <f>IF(ISNA(MATCH(CONCATENATE(AP$4,$A16),'Výsledková listina'!$G:$G,0)),"",INDEX('Výsledková listina'!$H:$H,MATCH(CONCATENATE(AP$4,$A16),'Výsledková listina'!$G:$G,0),1))</f>
      </c>
      <c r="AR16" s="4"/>
      <c r="AS16" s="55">
        <f t="shared" si="8"/>
      </c>
      <c r="AT16" s="79"/>
      <c r="AU16" s="17">
        <f>IF(ISNA(MATCH(CONCATENATE(AU$4,$A16),'Výsledková listina'!$G:$G,0)),"",INDEX('Výsledková listina'!$C:$C,MATCH(CONCATENATE(AU$4,$A16),'Výsledková listina'!$G:$G,0),1))</f>
      </c>
      <c r="AV16" s="57">
        <f>IF(ISNA(MATCH(CONCATENATE(AU$4,$A16),'Výsledková listina'!$G:$G,0)),"",INDEX('Výsledková listina'!$H:$H,MATCH(CONCATENATE(AU$4,$A16),'Výsledková listina'!$G:$G,0),1))</f>
      </c>
      <c r="AW16" s="4"/>
      <c r="AX16" s="55">
        <f t="shared" si="9"/>
      </c>
      <c r="AY16" s="79"/>
      <c r="AZ16" s="17">
        <f>IF(ISNA(MATCH(CONCATENATE(AZ$4,$A16),'Výsledková listina'!$G:$G,0)),"",INDEX('Výsledková listina'!$C:$C,MATCH(CONCATENATE(AZ$4,$A16),'Výsledková listina'!$G:$G,0),1))</f>
      </c>
      <c r="BA16" s="57">
        <f>IF(ISNA(MATCH(CONCATENATE(AZ$4,$A16),'Výsledková listina'!$G:$G,0)),"",INDEX('Výsledková listina'!$H:$H,MATCH(CONCATENATE(AZ$4,$A16),'Výsledková listina'!$G:$G,0),1))</f>
      </c>
      <c r="BB16" s="4"/>
      <c r="BC16" s="55">
        <f t="shared" si="10"/>
      </c>
      <c r="BD16" s="79"/>
      <c r="BE16" s="17">
        <f>IF(ISNA(MATCH(CONCATENATE(BE$4,$A16),'Výsledková listina'!$G:$G,0)),"",INDEX('Výsledková listina'!$C:$C,MATCH(CONCATENATE(BE$4,$A16),'Výsledková listina'!$G:$G,0),1))</f>
      </c>
      <c r="BF16" s="57">
        <f>IF(ISNA(MATCH(CONCATENATE(BE$4,$A16),'Výsledková listina'!$G:$G,0)),"",INDEX('Výsledková listina'!$H:$H,MATCH(CONCATENATE(BE$4,$A16),'Výsledková listina'!$G:$G,0),1))</f>
      </c>
      <c r="BG16" s="4"/>
      <c r="BH16" s="55">
        <f t="shared" si="11"/>
      </c>
      <c r="BI16" s="79"/>
      <c r="BJ16" s="17">
        <f>IF(ISNA(MATCH(CONCATENATE(BJ$4,$A16),'Výsledková listina'!$G:$G,0)),"",INDEX('Výsledková listina'!$C:$C,MATCH(CONCATENATE(BJ$4,$A16),'Výsledková listina'!$G:$G,0),1))</f>
      </c>
      <c r="BK16" s="57">
        <f>IF(ISNA(MATCH(CONCATENATE(BJ$4,$A16),'Výsledková listina'!$G:$G,0)),"",INDEX('Výsledková listina'!$H:$H,MATCH(CONCATENATE(BJ$4,$A16),'Výsledková listina'!$G:$G,0),1))</f>
      </c>
      <c r="BL16" s="4"/>
      <c r="BM16" s="55">
        <f t="shared" si="12"/>
      </c>
      <c r="BN16" s="79"/>
      <c r="BO16" s="17">
        <f>IF(ISNA(MATCH(CONCATENATE(BO$4,$A16),'Výsledková listina'!$G:$G,0)),"",INDEX('Výsledková listina'!$C:$C,MATCH(CONCATENATE(BO$4,$A16),'Výsledková listina'!$G:$G,0),1))</f>
      </c>
      <c r="BP16" s="57">
        <f>IF(ISNA(MATCH(CONCATENATE(BO$4,$A16),'Výsledková listina'!$G:$G,0)),"",INDEX('Výsledková listina'!$H:$H,MATCH(CONCATENATE(BO$4,$A16),'Výsledková listina'!$G:$G,0),1))</f>
      </c>
      <c r="BQ16" s="4"/>
      <c r="BR16" s="55">
        <f t="shared" si="13"/>
      </c>
      <c r="BS16" s="79"/>
      <c r="BT16" s="17">
        <f>IF(ISNA(MATCH(CONCATENATE(BT$4,$A16),'Výsledková listina'!$G:$G,0)),"",INDEX('Výsledková listina'!$C:$C,MATCH(CONCATENATE(BT$4,$A16),'Výsledková listina'!$G:$G,0),1))</f>
      </c>
      <c r="BU16" s="57">
        <f>IF(ISNA(MATCH(CONCATENATE(BT$4,$A16),'Výsledková listina'!$G:$G,0)),"",INDEX('Výsledková listina'!$H:$H,MATCH(CONCATENATE(BT$4,$A16),'Výsledková listina'!$G:$G,0),1))</f>
      </c>
      <c r="BV16" s="4"/>
      <c r="BW16" s="55">
        <f t="shared" si="14"/>
      </c>
      <c r="BX16" s="79"/>
    </row>
    <row r="17" spans="1:76" s="10" customFormat="1" ht="34.5" customHeight="1">
      <c r="A17" s="5">
        <v>12</v>
      </c>
      <c r="B17" s="17" t="str">
        <f>IF(ISNA(MATCH(CONCATENATE(B$4,$A17),'Výsledková listina'!$G:$G,0)),"",INDEX('Výsledková listina'!$C:$C,MATCH(CONCATENATE(B$4,$A17),'Výsledková listina'!$G:$G,0),1))</f>
        <v>Ladislav Chalupa ml.</v>
      </c>
      <c r="C17" s="57">
        <f>IF(ISNA(MATCH(CONCATENATE(B$4,$A17),'Výsledková listina'!$G:$G,0)),"",INDEX('Výsledková listina'!$H:$H,MATCH(CONCATENATE(B$4,$A17),'Výsledková listina'!$G:$G,0),1))</f>
      </c>
      <c r="D17" s="4">
        <v>14080</v>
      </c>
      <c r="E17" s="55">
        <f t="shared" si="0"/>
        <v>1</v>
      </c>
      <c r="F17" s="79"/>
      <c r="G17" s="17" t="str">
        <f>IF(ISNA(MATCH(CONCATENATE(G$4,$A17),'Výsledková listina'!$G:$G,0)),"",INDEX('Výsledková listina'!$C:$C,MATCH(CONCATENATE(G$4,$A17),'Výsledková listina'!$G:$G,0),1))</f>
        <v>Martin Štěpnička</v>
      </c>
      <c r="H17" s="57">
        <f>IF(ISNA(MATCH(CONCATENATE(G$4,$A17),'Výsledková listina'!$G:$G,0)),"",INDEX('Výsledková listina'!$H:$H,MATCH(CONCATENATE(G$4,$A17),'Výsledková listina'!$G:$G,0),1))</f>
      </c>
      <c r="I17" s="4">
        <v>440</v>
      </c>
      <c r="J17" s="55">
        <f t="shared" si="1"/>
        <v>12.5</v>
      </c>
      <c r="K17" s="79"/>
      <c r="L17" s="17" t="str">
        <f>IF(ISNA(MATCH(CONCATENATE(L$4,$A17),'Výsledková listina'!$G:$G,0)),"",INDEX('Výsledková listina'!$C:$C,MATCH(CONCATENATE(L$4,$A17),'Výsledková listina'!$G:$G,0),1))</f>
        <v>Richard Popadinec</v>
      </c>
      <c r="M17" s="57">
        <f>IF(ISNA(MATCH(CONCATENATE(L$4,$A17),'Výsledková listina'!$G:$G,0)),"",INDEX('Výsledková listina'!$H:$H,MATCH(CONCATENATE(L$4,$A17),'Výsledková listina'!$G:$G,0),1))</f>
      </c>
      <c r="N17" s="4">
        <v>6520</v>
      </c>
      <c r="O17" s="55">
        <f t="shared" si="2"/>
        <v>5</v>
      </c>
      <c r="P17" s="79"/>
      <c r="Q17" s="17" t="str">
        <f>IF(ISNA(MATCH(CONCATENATE(Q$4,$A17),'Výsledková listina'!$G:$G,0)),"",INDEX('Výsledková listina'!$C:$C,MATCH(CONCATENATE(Q$4,$A17),'Výsledková listina'!$G:$G,0),1))</f>
        <v>Petr Tóth</v>
      </c>
      <c r="R17" s="57">
        <f>IF(ISNA(MATCH(CONCATENATE(Q$4,$A17),'Výsledková listina'!$G:$G,0)),"",INDEX('Výsledková listina'!$H:$H,MATCH(CONCATENATE(Q$4,$A17),'Výsledková listina'!$G:$G,0),1))</f>
      </c>
      <c r="S17" s="4">
        <v>1720</v>
      </c>
      <c r="T17" s="55">
        <f t="shared" si="3"/>
        <v>10</v>
      </c>
      <c r="U17" s="79"/>
      <c r="V17" s="17" t="str">
        <f>IF(ISNA(MATCH(CONCATENATE(V$4,$A17),'Výsledková listina'!$G:$G,0)),"",INDEX('Výsledková listina'!$C:$C,MATCH(CONCATENATE(V$4,$A17),'Výsledková listina'!$G:$G,0),1))</f>
        <v>Petr Brabec</v>
      </c>
      <c r="W17" s="57">
        <f>IF(ISNA(MATCH(CONCATENATE(V$4,$A17),'Výsledková listina'!$G:$G,0)),"",INDEX('Výsledková listina'!$H:$H,MATCH(CONCATENATE(V$4,$A17),'Výsledková listina'!$G:$G,0),1))</f>
      </c>
      <c r="X17" s="4">
        <v>2800</v>
      </c>
      <c r="Y17" s="55">
        <f t="shared" si="4"/>
        <v>6</v>
      </c>
      <c r="Z17" s="79"/>
      <c r="AA17" s="17" t="str">
        <f>IF(ISNA(MATCH(CONCATENATE(AA$4,$A17),'Výsledková listina'!$G:$G,0)),"",INDEX('Výsledková listina'!$C:$C,MATCH(CONCATENATE(AA$4,$A17),'Výsledková listina'!$G:$G,0),1))</f>
        <v>Martin Janečka</v>
      </c>
      <c r="AB17" s="57">
        <f>IF(ISNA(MATCH(CONCATENATE(AA$4,$A17),'Výsledková listina'!$G:$G,0)),"",INDEX('Výsledková listina'!$H:$H,MATCH(CONCATENATE(AA$4,$A17),'Výsledková listina'!$G:$G,0),1))</f>
      </c>
      <c r="AC17" s="4">
        <v>1040</v>
      </c>
      <c r="AD17" s="55">
        <f t="shared" si="5"/>
        <v>12</v>
      </c>
      <c r="AE17" s="79"/>
      <c r="AF17" s="17" t="str">
        <f>IF(ISNA(MATCH(CONCATENATE(AF$4,$A17),'Výsledková listina'!$G:$G,0)),"",INDEX('Výsledková listina'!$C:$C,MATCH(CONCATENATE(AF$4,$A17),'Výsledková listina'!$G:$G,0),1))</f>
        <v>Viktor Pavelka</v>
      </c>
      <c r="AG17" s="57">
        <f>IF(ISNA(MATCH(CONCATENATE(AF$4,$A17),'Výsledková listina'!$G:$G,0)),"",INDEX('Výsledková listina'!$H:$H,MATCH(CONCATENATE(AF$4,$A17),'Výsledková listina'!$G:$G,0),1))</f>
      </c>
      <c r="AH17" s="4">
        <v>2100</v>
      </c>
      <c r="AI17" s="55">
        <f t="shared" si="6"/>
        <v>6</v>
      </c>
      <c r="AJ17" s="79"/>
      <c r="AK17" s="17" t="str">
        <f>IF(ISNA(MATCH(CONCATENATE(AK$4,$A17),'Výsledková listina'!$G:$G,0)),"",INDEX('Výsledková listina'!$C:$C,MATCH(CONCATENATE(AK$4,$A17),'Výsledková listina'!$G:$G,0),1))</f>
        <v>Barbora Literová</v>
      </c>
      <c r="AL17" s="57">
        <f>IF(ISNA(MATCH(CONCATENATE(AK$4,$A17),'Výsledková listina'!$G:$G,0)),"",INDEX('Výsledková listina'!$H:$H,MATCH(CONCATENATE(AK$4,$A17),'Výsledková listina'!$G:$G,0),1))</f>
      </c>
      <c r="AM17" s="4">
        <v>2600</v>
      </c>
      <c r="AN17" s="55">
        <f t="shared" si="7"/>
        <v>8</v>
      </c>
      <c r="AO17" s="79"/>
      <c r="AP17" s="17">
        <f>IF(ISNA(MATCH(CONCATENATE(AP$4,$A17),'Výsledková listina'!$G:$G,0)),"",INDEX('Výsledková listina'!$C:$C,MATCH(CONCATENATE(AP$4,$A17),'Výsledková listina'!$G:$G,0),1))</f>
      </c>
      <c r="AQ17" s="57">
        <f>IF(ISNA(MATCH(CONCATENATE(AP$4,$A17),'Výsledková listina'!$G:$G,0)),"",INDEX('Výsledková listina'!$H:$H,MATCH(CONCATENATE(AP$4,$A17),'Výsledková listina'!$G:$G,0),1))</f>
      </c>
      <c r="AR17" s="4"/>
      <c r="AS17" s="55">
        <f t="shared" si="8"/>
      </c>
      <c r="AT17" s="79"/>
      <c r="AU17" s="17">
        <f>IF(ISNA(MATCH(CONCATENATE(AU$4,$A17),'Výsledková listina'!$G:$G,0)),"",INDEX('Výsledková listina'!$C:$C,MATCH(CONCATENATE(AU$4,$A17),'Výsledková listina'!$G:$G,0),1))</f>
      </c>
      <c r="AV17" s="57">
        <f>IF(ISNA(MATCH(CONCATENATE(AU$4,$A17),'Výsledková listina'!$G:$G,0)),"",INDEX('Výsledková listina'!$H:$H,MATCH(CONCATENATE(AU$4,$A17),'Výsledková listina'!$G:$G,0),1))</f>
      </c>
      <c r="AW17" s="4"/>
      <c r="AX17" s="55">
        <f t="shared" si="9"/>
      </c>
      <c r="AY17" s="79"/>
      <c r="AZ17" s="17">
        <f>IF(ISNA(MATCH(CONCATENATE(AZ$4,$A17),'Výsledková listina'!$G:$G,0)),"",INDEX('Výsledková listina'!$C:$C,MATCH(CONCATENATE(AZ$4,$A17),'Výsledková listina'!$G:$G,0),1))</f>
      </c>
      <c r="BA17" s="57">
        <f>IF(ISNA(MATCH(CONCATENATE(AZ$4,$A17),'Výsledková listina'!$G:$G,0)),"",INDEX('Výsledková listina'!$H:$H,MATCH(CONCATENATE(AZ$4,$A17),'Výsledková listina'!$G:$G,0),1))</f>
      </c>
      <c r="BB17" s="4"/>
      <c r="BC17" s="55">
        <f t="shared" si="10"/>
      </c>
      <c r="BD17" s="79"/>
      <c r="BE17" s="17">
        <f>IF(ISNA(MATCH(CONCATENATE(BE$4,$A17),'Výsledková listina'!$G:$G,0)),"",INDEX('Výsledková listina'!$C:$C,MATCH(CONCATENATE(BE$4,$A17),'Výsledková listina'!$G:$G,0),1))</f>
      </c>
      <c r="BF17" s="57">
        <f>IF(ISNA(MATCH(CONCATENATE(BE$4,$A17),'Výsledková listina'!$G:$G,0)),"",INDEX('Výsledková listina'!$H:$H,MATCH(CONCATENATE(BE$4,$A17),'Výsledková listina'!$G:$G,0),1))</f>
      </c>
      <c r="BG17" s="4"/>
      <c r="BH17" s="55">
        <f t="shared" si="11"/>
      </c>
      <c r="BI17" s="79"/>
      <c r="BJ17" s="17">
        <f>IF(ISNA(MATCH(CONCATENATE(BJ$4,$A17),'Výsledková listina'!$G:$G,0)),"",INDEX('Výsledková listina'!$C:$C,MATCH(CONCATENATE(BJ$4,$A17),'Výsledková listina'!$G:$G,0),1))</f>
      </c>
      <c r="BK17" s="57">
        <f>IF(ISNA(MATCH(CONCATENATE(BJ$4,$A17),'Výsledková listina'!$G:$G,0)),"",INDEX('Výsledková listina'!$H:$H,MATCH(CONCATENATE(BJ$4,$A17),'Výsledková listina'!$G:$G,0),1))</f>
      </c>
      <c r="BL17" s="4"/>
      <c r="BM17" s="55">
        <f t="shared" si="12"/>
      </c>
      <c r="BN17" s="79"/>
      <c r="BO17" s="17">
        <f>IF(ISNA(MATCH(CONCATENATE(BO$4,$A17),'Výsledková listina'!$G:$G,0)),"",INDEX('Výsledková listina'!$C:$C,MATCH(CONCATENATE(BO$4,$A17),'Výsledková listina'!$G:$G,0),1))</f>
      </c>
      <c r="BP17" s="57">
        <f>IF(ISNA(MATCH(CONCATENATE(BO$4,$A17),'Výsledková listina'!$G:$G,0)),"",INDEX('Výsledková listina'!$H:$H,MATCH(CONCATENATE(BO$4,$A17),'Výsledková listina'!$G:$G,0),1))</f>
      </c>
      <c r="BQ17" s="4"/>
      <c r="BR17" s="55">
        <f t="shared" si="13"/>
      </c>
      <c r="BS17" s="79"/>
      <c r="BT17" s="17">
        <f>IF(ISNA(MATCH(CONCATENATE(BT$4,$A17),'Výsledková listina'!$G:$G,0)),"",INDEX('Výsledková listina'!$C:$C,MATCH(CONCATENATE(BT$4,$A17),'Výsledková listina'!$G:$G,0),1))</f>
      </c>
      <c r="BU17" s="57">
        <f>IF(ISNA(MATCH(CONCATENATE(BT$4,$A17),'Výsledková listina'!$G:$G,0)),"",INDEX('Výsledková listina'!$H:$H,MATCH(CONCATENATE(BT$4,$A17),'Výsledková listina'!$G:$G,0),1))</f>
      </c>
      <c r="BV17" s="4"/>
      <c r="BW17" s="55">
        <f t="shared" si="14"/>
      </c>
      <c r="BX17" s="79"/>
    </row>
    <row r="18" spans="1:76" s="10" customFormat="1" ht="34.5" customHeight="1">
      <c r="A18" s="5">
        <v>13</v>
      </c>
      <c r="B18" s="17" t="str">
        <f>IF(ISNA(MATCH(CONCATENATE(B$4,$A18),'Výsledková listina'!$G:$G,0)),"",INDEX('Výsledková listina'!$C:$C,MATCH(CONCATENATE(B$4,$A18),'Výsledková listina'!$G:$G,0),1))</f>
        <v>Martin Matička</v>
      </c>
      <c r="C18" s="57">
        <f>IF(ISNA(MATCH(CONCATENATE(B$4,$A18),'Výsledková listina'!$G:$G,0)),"",INDEX('Výsledková listina'!$H:$H,MATCH(CONCATENATE(B$4,$A18),'Výsledková listina'!$G:$G,0),1))</f>
      </c>
      <c r="D18" s="4">
        <v>5260</v>
      </c>
      <c r="E18" s="55">
        <f t="shared" si="0"/>
        <v>8</v>
      </c>
      <c r="F18" s="79"/>
      <c r="G18" s="17" t="str">
        <f>IF(ISNA(MATCH(CONCATENATE(G$4,$A18),'Výsledková listina'!$G:$G,0)),"",INDEX('Výsledková listina'!$C:$C,MATCH(CONCATENATE(G$4,$A18),'Výsledková listina'!$G:$G,0),1))</f>
        <v>Martin Hanzlík</v>
      </c>
      <c r="H18" s="57">
        <f>IF(ISNA(MATCH(CONCATENATE(G$4,$A18),'Výsledková listina'!$G:$G,0)),"",INDEX('Výsledková listina'!$H:$H,MATCH(CONCATENATE(G$4,$A18),'Výsledková listina'!$G:$G,0),1))</f>
      </c>
      <c r="I18" s="4">
        <v>440</v>
      </c>
      <c r="J18" s="55">
        <f t="shared" si="1"/>
        <v>12.5</v>
      </c>
      <c r="K18" s="79"/>
      <c r="L18" s="17" t="str">
        <f>IF(ISNA(MATCH(CONCATENATE(L$4,$A18),'Výsledková listina'!$G:$G,0)),"",INDEX('Výsledková listina'!$C:$C,MATCH(CONCATENATE(L$4,$A18),'Výsledková listina'!$G:$G,0),1))</f>
        <v>Robert Persch</v>
      </c>
      <c r="M18" s="57">
        <f>IF(ISNA(MATCH(CONCATENATE(L$4,$A18),'Výsledková listina'!$G:$G,0)),"",INDEX('Výsledková listina'!$H:$H,MATCH(CONCATENATE(L$4,$A18),'Výsledková listina'!$G:$G,0),1))</f>
      </c>
      <c r="N18" s="4">
        <v>3400</v>
      </c>
      <c r="O18" s="55">
        <f t="shared" si="2"/>
        <v>8</v>
      </c>
      <c r="P18" s="79"/>
      <c r="Q18" s="17" t="str">
        <f>IF(ISNA(MATCH(CONCATENATE(Q$4,$A18),'Výsledková listina'!$G:$G,0)),"",INDEX('Výsledková listina'!$C:$C,MATCH(CONCATENATE(Q$4,$A18),'Výsledková listina'!$G:$G,0),1))</f>
        <v>Miroslav John</v>
      </c>
      <c r="R18" s="57">
        <f>IF(ISNA(MATCH(CONCATENATE(Q$4,$A18),'Výsledková listina'!$G:$G,0)),"",INDEX('Výsledková listina'!$H:$H,MATCH(CONCATENATE(Q$4,$A18),'Výsledková listina'!$G:$G,0),1))</f>
      </c>
      <c r="S18" s="4">
        <v>3940</v>
      </c>
      <c r="T18" s="55">
        <f t="shared" si="3"/>
        <v>6</v>
      </c>
      <c r="U18" s="79"/>
      <c r="V18" s="17" t="str">
        <f>IF(ISNA(MATCH(CONCATENATE(V$4,$A18),'Výsledková listina'!$G:$G,0)),"",INDEX('Výsledková listina'!$C:$C,MATCH(CONCATENATE(V$4,$A18),'Výsledková listina'!$G:$G,0),1))</f>
        <v>Bohuslav Dušánek</v>
      </c>
      <c r="W18" s="57">
        <f>IF(ISNA(MATCH(CONCATENATE(V$4,$A18),'Výsledková listina'!$G:$G,0)),"",INDEX('Výsledková listina'!$H:$H,MATCH(CONCATENATE(V$4,$A18),'Výsledková listina'!$G:$G,0),1))</f>
      </c>
      <c r="X18" s="4">
        <v>4740</v>
      </c>
      <c r="Y18" s="55">
        <f t="shared" si="4"/>
        <v>4</v>
      </c>
      <c r="Z18" s="79"/>
      <c r="AA18" s="17" t="str">
        <f>IF(ISNA(MATCH(CONCATENATE(AA$4,$A18),'Výsledková listina'!$G:$G,0)),"",INDEX('Výsledková listina'!$C:$C,MATCH(CONCATENATE(AA$4,$A18),'Výsledková listina'!$G:$G,0),1))</f>
        <v>Vladimír Šajerman</v>
      </c>
      <c r="AB18" s="57">
        <f>IF(ISNA(MATCH(CONCATENATE(AA$4,$A18),'Výsledková listina'!$G:$G,0)),"",INDEX('Výsledková listina'!$H:$H,MATCH(CONCATENATE(AA$4,$A18),'Výsledková listina'!$G:$G,0),1))</f>
      </c>
      <c r="AC18" s="4">
        <v>660</v>
      </c>
      <c r="AD18" s="55">
        <f t="shared" si="5"/>
        <v>14</v>
      </c>
      <c r="AE18" s="79"/>
      <c r="AF18" s="17" t="str">
        <f>IF(ISNA(MATCH(CONCATENATE(AF$4,$A18),'Výsledková listina'!$G:$G,0)),"",INDEX('Výsledková listina'!$C:$C,MATCH(CONCATENATE(AF$4,$A18),'Výsledková listina'!$G:$G,0),1))</f>
        <v>Milan Juřík</v>
      </c>
      <c r="AG18" s="57">
        <f>IF(ISNA(MATCH(CONCATENATE(AF$4,$A18),'Výsledková listina'!$G:$G,0)),"",INDEX('Výsledková listina'!$H:$H,MATCH(CONCATENATE(AF$4,$A18),'Výsledková listina'!$G:$G,0),1))</f>
      </c>
      <c r="AH18" s="4">
        <v>5480</v>
      </c>
      <c r="AI18" s="55">
        <f t="shared" si="6"/>
        <v>2</v>
      </c>
      <c r="AJ18" s="79"/>
      <c r="AK18" s="17" t="str">
        <f>IF(ISNA(MATCH(CONCATENATE(AK$4,$A18),'Výsledková listina'!$G:$G,0)),"",INDEX('Výsledková listina'!$C:$C,MATCH(CONCATENATE(AK$4,$A18),'Výsledková listina'!$G:$G,0),1))</f>
        <v>Josef Albrecht</v>
      </c>
      <c r="AL18" s="57">
        <f>IF(ISNA(MATCH(CONCATENATE(AK$4,$A18),'Výsledková listina'!$G:$G,0)),"",INDEX('Výsledková listina'!$H:$H,MATCH(CONCATENATE(AK$4,$A18),'Výsledková listina'!$G:$G,0),1))</f>
      </c>
      <c r="AM18" s="4">
        <v>2880</v>
      </c>
      <c r="AN18" s="55">
        <f t="shared" si="7"/>
        <v>7</v>
      </c>
      <c r="AO18" s="79"/>
      <c r="AP18" s="17">
        <f>IF(ISNA(MATCH(CONCATENATE(AP$4,$A18),'Výsledková listina'!$G:$G,0)),"",INDEX('Výsledková listina'!$C:$C,MATCH(CONCATENATE(AP$4,$A18),'Výsledková listina'!$G:$G,0),1))</f>
      </c>
      <c r="AQ18" s="57">
        <f>IF(ISNA(MATCH(CONCATENATE(AP$4,$A18),'Výsledková listina'!$G:$G,0)),"",INDEX('Výsledková listina'!$H:$H,MATCH(CONCATENATE(AP$4,$A18),'Výsledková listina'!$G:$G,0),1))</f>
      </c>
      <c r="AR18" s="4"/>
      <c r="AS18" s="55">
        <f t="shared" si="8"/>
      </c>
      <c r="AT18" s="79"/>
      <c r="AU18" s="17">
        <f>IF(ISNA(MATCH(CONCATENATE(AU$4,$A18),'Výsledková listina'!$G:$G,0)),"",INDEX('Výsledková listina'!$C:$C,MATCH(CONCATENATE(AU$4,$A18),'Výsledková listina'!$G:$G,0),1))</f>
      </c>
      <c r="AV18" s="57">
        <f>IF(ISNA(MATCH(CONCATENATE(AU$4,$A18),'Výsledková listina'!$G:$G,0)),"",INDEX('Výsledková listina'!$H:$H,MATCH(CONCATENATE(AU$4,$A18),'Výsledková listina'!$G:$G,0),1))</f>
      </c>
      <c r="AW18" s="4"/>
      <c r="AX18" s="55">
        <f t="shared" si="9"/>
      </c>
      <c r="AY18" s="79"/>
      <c r="AZ18" s="17">
        <f>IF(ISNA(MATCH(CONCATENATE(AZ$4,$A18),'Výsledková listina'!$G:$G,0)),"",INDEX('Výsledková listina'!$C:$C,MATCH(CONCATENATE(AZ$4,$A18),'Výsledková listina'!$G:$G,0),1))</f>
      </c>
      <c r="BA18" s="57">
        <f>IF(ISNA(MATCH(CONCATENATE(AZ$4,$A18),'Výsledková listina'!$G:$G,0)),"",INDEX('Výsledková listina'!$H:$H,MATCH(CONCATENATE(AZ$4,$A18),'Výsledková listina'!$G:$G,0),1))</f>
      </c>
      <c r="BB18" s="4"/>
      <c r="BC18" s="55">
        <f t="shared" si="10"/>
      </c>
      <c r="BD18" s="79"/>
      <c r="BE18" s="17">
        <f>IF(ISNA(MATCH(CONCATENATE(BE$4,$A18),'Výsledková listina'!$G:$G,0)),"",INDEX('Výsledková listina'!$C:$C,MATCH(CONCATENATE(BE$4,$A18),'Výsledková listina'!$G:$G,0),1))</f>
      </c>
      <c r="BF18" s="57">
        <f>IF(ISNA(MATCH(CONCATENATE(BE$4,$A18),'Výsledková listina'!$G:$G,0)),"",INDEX('Výsledková listina'!$H:$H,MATCH(CONCATENATE(BE$4,$A18),'Výsledková listina'!$G:$G,0),1))</f>
      </c>
      <c r="BG18" s="4"/>
      <c r="BH18" s="55">
        <f t="shared" si="11"/>
      </c>
      <c r="BI18" s="79"/>
      <c r="BJ18" s="17">
        <f>IF(ISNA(MATCH(CONCATENATE(BJ$4,$A18),'Výsledková listina'!$G:$G,0)),"",INDEX('Výsledková listina'!$C:$C,MATCH(CONCATENATE(BJ$4,$A18),'Výsledková listina'!$G:$G,0),1))</f>
      </c>
      <c r="BK18" s="57">
        <f>IF(ISNA(MATCH(CONCATENATE(BJ$4,$A18),'Výsledková listina'!$G:$G,0)),"",INDEX('Výsledková listina'!$H:$H,MATCH(CONCATENATE(BJ$4,$A18),'Výsledková listina'!$G:$G,0),1))</f>
      </c>
      <c r="BL18" s="4"/>
      <c r="BM18" s="55">
        <f t="shared" si="12"/>
      </c>
      <c r="BN18" s="79"/>
      <c r="BO18" s="17">
        <f>IF(ISNA(MATCH(CONCATENATE(BO$4,$A18),'Výsledková listina'!$G:$G,0)),"",INDEX('Výsledková listina'!$C:$C,MATCH(CONCATENATE(BO$4,$A18),'Výsledková listina'!$G:$G,0),1))</f>
      </c>
      <c r="BP18" s="57">
        <f>IF(ISNA(MATCH(CONCATENATE(BO$4,$A18),'Výsledková listina'!$G:$G,0)),"",INDEX('Výsledková listina'!$H:$H,MATCH(CONCATENATE(BO$4,$A18),'Výsledková listina'!$G:$G,0),1))</f>
      </c>
      <c r="BQ18" s="4"/>
      <c r="BR18" s="55">
        <f t="shared" si="13"/>
      </c>
      <c r="BS18" s="79"/>
      <c r="BT18" s="17">
        <f>IF(ISNA(MATCH(CONCATENATE(BT$4,$A18),'Výsledková listina'!$G:$G,0)),"",INDEX('Výsledková listina'!$C:$C,MATCH(CONCATENATE(BT$4,$A18),'Výsledková listina'!$G:$G,0),1))</f>
      </c>
      <c r="BU18" s="57">
        <f>IF(ISNA(MATCH(CONCATENATE(BT$4,$A18),'Výsledková listina'!$G:$G,0)),"",INDEX('Výsledková listina'!$H:$H,MATCH(CONCATENATE(BT$4,$A18),'Výsledková listina'!$G:$G,0),1))</f>
      </c>
      <c r="BV18" s="4"/>
      <c r="BW18" s="55">
        <f t="shared" si="14"/>
      </c>
      <c r="BX18" s="79"/>
    </row>
    <row r="19" spans="1:76" s="10" customFormat="1" ht="34.5" customHeight="1">
      <c r="A19" s="5">
        <v>14</v>
      </c>
      <c r="B19" s="17" t="str">
        <f>IF(ISNA(MATCH(CONCATENATE(B$4,$A19),'Výsledková listina'!$G:$G,0)),"",INDEX('Výsledková listina'!$C:$C,MATCH(CONCATENATE(B$4,$A19),'Výsledková listina'!$G:$G,0),1))</f>
        <v>Marian Mokryš</v>
      </c>
      <c r="C19" s="57">
        <f>IF(ISNA(MATCH(CONCATENATE(B$4,$A19),'Výsledková listina'!$G:$G,0)),"",INDEX('Výsledková listina'!$H:$H,MATCH(CONCATENATE(B$4,$A19),'Výsledková listina'!$G:$G,0),1))</f>
      </c>
      <c r="D19" s="4">
        <v>8920</v>
      </c>
      <c r="E19" s="55">
        <f t="shared" si="0"/>
        <v>4</v>
      </c>
      <c r="F19" s="79"/>
      <c r="G19" s="17" t="str">
        <f>IF(ISNA(MATCH(CONCATENATE(G$4,$A19),'Výsledková listina'!$G:$G,0)),"",INDEX('Výsledková listina'!$C:$C,MATCH(CONCATENATE(G$4,$A19),'Výsledková listina'!$G:$G,0),1))</f>
        <v>Karel Staněk</v>
      </c>
      <c r="H19" s="57">
        <f>IF(ISNA(MATCH(CONCATENATE(G$4,$A19),'Výsledková listina'!$G:$G,0)),"",INDEX('Výsledková listina'!$H:$H,MATCH(CONCATENATE(G$4,$A19),'Výsledková listina'!$G:$G,0),1))</f>
      </c>
      <c r="I19" s="4">
        <v>140</v>
      </c>
      <c r="J19" s="55">
        <f t="shared" si="1"/>
        <v>14</v>
      </c>
      <c r="K19" s="79"/>
      <c r="L19" s="17" t="str">
        <f>IF(ISNA(MATCH(CONCATENATE(L$4,$A19),'Výsledková listina'!$G:$G,0)),"",INDEX('Výsledková listina'!$C:$C,MATCH(CONCATENATE(L$4,$A19),'Výsledková listina'!$G:$G,0),1))</f>
        <v>Zdeněk MalyPetr </v>
      </c>
      <c r="M19" s="57">
        <f>IF(ISNA(MATCH(CONCATENATE(L$4,$A19),'Výsledková listina'!$G:$G,0)),"",INDEX('Výsledková listina'!$H:$H,MATCH(CONCATENATE(L$4,$A19),'Výsledková listina'!$G:$G,0),1))</f>
      </c>
      <c r="N19" s="4">
        <v>3580</v>
      </c>
      <c r="O19" s="55">
        <f t="shared" si="2"/>
        <v>6</v>
      </c>
      <c r="P19" s="79"/>
      <c r="Q19" s="17" t="str">
        <f>IF(ISNA(MATCH(CONCATENATE(Q$4,$A19),'Výsledková listina'!$G:$G,0)),"",INDEX('Výsledková listina'!$C:$C,MATCH(CONCATENATE(Q$4,$A19),'Výsledková listina'!$G:$G,0),1))</f>
        <v>Milan Štěpnička</v>
      </c>
      <c r="R19" s="57">
        <f>IF(ISNA(MATCH(CONCATENATE(Q$4,$A19),'Výsledková listina'!$G:$G,0)),"",INDEX('Výsledková listina'!$H:$H,MATCH(CONCATENATE(Q$4,$A19),'Výsledková listina'!$G:$G,0),1))</f>
      </c>
      <c r="S19" s="4">
        <v>6740</v>
      </c>
      <c r="T19" s="55">
        <f t="shared" si="3"/>
        <v>3</v>
      </c>
      <c r="U19" s="79"/>
      <c r="V19" s="17" t="str">
        <f>IF(ISNA(MATCH(CONCATENATE(V$4,$A19),'Výsledková listina'!$G:$G,0)),"",INDEX('Výsledková listina'!$C:$C,MATCH(CONCATENATE(V$4,$A19),'Výsledková listina'!$G:$G,0),1))</f>
        <v>David Tůma</v>
      </c>
      <c r="W19" s="57">
        <f>IF(ISNA(MATCH(CONCATENATE(V$4,$A19),'Výsledková listina'!$G:$G,0)),"",INDEX('Výsledková listina'!$H:$H,MATCH(CONCATENATE(V$4,$A19),'Výsledková listina'!$G:$G,0),1))</f>
      </c>
      <c r="X19" s="4">
        <v>860</v>
      </c>
      <c r="Y19" s="55">
        <f t="shared" si="4"/>
        <v>12</v>
      </c>
      <c r="Z19" s="79"/>
      <c r="AA19" s="17" t="str">
        <f>IF(ISNA(MATCH(CONCATENATE(AA$4,$A19),'Výsledková listina'!$G:$G,0)),"",INDEX('Výsledková listina'!$C:$C,MATCH(CONCATENATE(AA$4,$A19),'Výsledková listina'!$G:$G,0),1))</f>
        <v>Jan Novák</v>
      </c>
      <c r="AB19" s="57">
        <f>IF(ISNA(MATCH(CONCATENATE(AA$4,$A19),'Výsledková listina'!$G:$G,0)),"",INDEX('Výsledková listina'!$H:$H,MATCH(CONCATENATE(AA$4,$A19),'Výsledková listina'!$G:$G,0),1))</f>
      </c>
      <c r="AC19" s="4">
        <v>3100</v>
      </c>
      <c r="AD19" s="55">
        <f t="shared" si="5"/>
        <v>4</v>
      </c>
      <c r="AE19" s="79"/>
      <c r="AF19" s="17" t="str">
        <f>IF(ISNA(MATCH(CONCATENATE(AF$4,$A19),'Výsledková listina'!$G:$G,0)),"",INDEX('Výsledková listina'!$C:$C,MATCH(CONCATENATE(AF$4,$A19),'Výsledková listina'!$G:$G,0),1))</f>
        <v>Michal Řehoř</v>
      </c>
      <c r="AG19" s="57">
        <f>IF(ISNA(MATCH(CONCATENATE(AF$4,$A19),'Výsledková listina'!$G:$G,0)),"",INDEX('Výsledková listina'!$H:$H,MATCH(CONCATENATE(AF$4,$A19),'Výsledková listina'!$G:$G,0),1))</f>
      </c>
      <c r="AH19" s="4">
        <v>1540</v>
      </c>
      <c r="AI19" s="55">
        <f t="shared" si="6"/>
        <v>10</v>
      </c>
      <c r="AJ19" s="79"/>
      <c r="AK19" s="17" t="str">
        <f>IF(ISNA(MATCH(CONCATENATE(AK$4,$A19),'Výsledková listina'!$G:$G,0)),"",INDEX('Výsledková listina'!$C:$C,MATCH(CONCATENATE(AK$4,$A19),'Výsledková listina'!$G:$G,0),1))</f>
        <v>Matěj Kos</v>
      </c>
      <c r="AL19" s="57">
        <f>IF(ISNA(MATCH(CONCATENATE(AK$4,$A19),'Výsledková listina'!$G:$G,0)),"",INDEX('Výsledková listina'!$H:$H,MATCH(CONCATENATE(AK$4,$A19),'Výsledková listina'!$G:$G,0),1))</f>
      </c>
      <c r="AM19" s="4">
        <v>6440</v>
      </c>
      <c r="AN19" s="55">
        <f t="shared" si="7"/>
        <v>3</v>
      </c>
      <c r="AO19" s="79"/>
      <c r="AP19" s="17">
        <f>IF(ISNA(MATCH(CONCATENATE(AP$4,$A19),'Výsledková listina'!$G:$G,0)),"",INDEX('Výsledková listina'!$C:$C,MATCH(CONCATENATE(AP$4,$A19),'Výsledková listina'!$G:$G,0),1))</f>
      </c>
      <c r="AQ19" s="57">
        <f>IF(ISNA(MATCH(CONCATENATE(AP$4,$A19),'Výsledková listina'!$G:$G,0)),"",INDEX('Výsledková listina'!$H:$H,MATCH(CONCATENATE(AP$4,$A19),'Výsledková listina'!$G:$G,0),1))</f>
      </c>
      <c r="AR19" s="4"/>
      <c r="AS19" s="55">
        <f t="shared" si="8"/>
      </c>
      <c r="AT19" s="79"/>
      <c r="AU19" s="17">
        <f>IF(ISNA(MATCH(CONCATENATE(AU$4,$A19),'Výsledková listina'!$G:$G,0)),"",INDEX('Výsledková listina'!$C:$C,MATCH(CONCATENATE(AU$4,$A19),'Výsledková listina'!$G:$G,0),1))</f>
      </c>
      <c r="AV19" s="57">
        <f>IF(ISNA(MATCH(CONCATENATE(AU$4,$A19),'Výsledková listina'!$G:$G,0)),"",INDEX('Výsledková listina'!$H:$H,MATCH(CONCATENATE(AU$4,$A19),'Výsledková listina'!$G:$G,0),1))</f>
      </c>
      <c r="AW19" s="4"/>
      <c r="AX19" s="55">
        <f t="shared" si="9"/>
      </c>
      <c r="AY19" s="79"/>
      <c r="AZ19" s="17">
        <f>IF(ISNA(MATCH(CONCATENATE(AZ$4,$A19),'Výsledková listina'!$G:$G,0)),"",INDEX('Výsledková listina'!$C:$C,MATCH(CONCATENATE(AZ$4,$A19),'Výsledková listina'!$G:$G,0),1))</f>
      </c>
      <c r="BA19" s="57">
        <f>IF(ISNA(MATCH(CONCATENATE(AZ$4,$A19),'Výsledková listina'!$G:$G,0)),"",INDEX('Výsledková listina'!$H:$H,MATCH(CONCATENATE(AZ$4,$A19),'Výsledková listina'!$G:$G,0),1))</f>
      </c>
      <c r="BB19" s="4"/>
      <c r="BC19" s="55">
        <f t="shared" si="10"/>
      </c>
      <c r="BD19" s="79"/>
      <c r="BE19" s="17">
        <f>IF(ISNA(MATCH(CONCATENATE(BE$4,$A19),'Výsledková listina'!$G:$G,0)),"",INDEX('Výsledková listina'!$C:$C,MATCH(CONCATENATE(BE$4,$A19),'Výsledková listina'!$G:$G,0),1))</f>
      </c>
      <c r="BF19" s="57">
        <f>IF(ISNA(MATCH(CONCATENATE(BE$4,$A19),'Výsledková listina'!$G:$G,0)),"",INDEX('Výsledková listina'!$H:$H,MATCH(CONCATENATE(BE$4,$A19),'Výsledková listina'!$G:$G,0),1))</f>
      </c>
      <c r="BG19" s="4"/>
      <c r="BH19" s="55">
        <f t="shared" si="11"/>
      </c>
      <c r="BI19" s="79"/>
      <c r="BJ19" s="17">
        <f>IF(ISNA(MATCH(CONCATENATE(BJ$4,$A19),'Výsledková listina'!$G:$G,0)),"",INDEX('Výsledková listina'!$C:$C,MATCH(CONCATENATE(BJ$4,$A19),'Výsledková listina'!$G:$G,0),1))</f>
      </c>
      <c r="BK19" s="57">
        <f>IF(ISNA(MATCH(CONCATENATE(BJ$4,$A19),'Výsledková listina'!$G:$G,0)),"",INDEX('Výsledková listina'!$H:$H,MATCH(CONCATENATE(BJ$4,$A19),'Výsledková listina'!$G:$G,0),1))</f>
      </c>
      <c r="BL19" s="4"/>
      <c r="BM19" s="55">
        <f t="shared" si="12"/>
      </c>
      <c r="BN19" s="79"/>
      <c r="BO19" s="17">
        <f>IF(ISNA(MATCH(CONCATENATE(BO$4,$A19),'Výsledková listina'!$G:$G,0)),"",INDEX('Výsledková listina'!$C:$C,MATCH(CONCATENATE(BO$4,$A19),'Výsledková listina'!$G:$G,0),1))</f>
      </c>
      <c r="BP19" s="57">
        <f>IF(ISNA(MATCH(CONCATENATE(BO$4,$A19),'Výsledková listina'!$G:$G,0)),"",INDEX('Výsledková listina'!$H:$H,MATCH(CONCATENATE(BO$4,$A19),'Výsledková listina'!$G:$G,0),1))</f>
      </c>
      <c r="BQ19" s="4"/>
      <c r="BR19" s="55">
        <f t="shared" si="13"/>
      </c>
      <c r="BS19" s="79"/>
      <c r="BT19" s="17">
        <f>IF(ISNA(MATCH(CONCATENATE(BT$4,$A19),'Výsledková listina'!$G:$G,0)),"",INDEX('Výsledková listina'!$C:$C,MATCH(CONCATENATE(BT$4,$A19),'Výsledková listina'!$G:$G,0),1))</f>
      </c>
      <c r="BU19" s="57">
        <f>IF(ISNA(MATCH(CONCATENATE(BT$4,$A19),'Výsledková listina'!$G:$G,0)),"",INDEX('Výsledková listina'!$H:$H,MATCH(CONCATENATE(BT$4,$A19),'Výsledková listina'!$G:$G,0),1))</f>
      </c>
      <c r="BV19" s="4"/>
      <c r="BW19" s="55">
        <f t="shared" si="14"/>
      </c>
      <c r="BX19" s="79"/>
    </row>
    <row r="20" spans="1:76" s="10" customFormat="1" ht="34.5" customHeight="1">
      <c r="A20" s="5">
        <v>15</v>
      </c>
      <c r="B20" s="17" t="str">
        <f>IF(ISNA(MATCH(CONCATENATE(B$4,$A20),'Výsledková listina'!$G:$G,0)),"",INDEX('Výsledková listina'!$C:$C,MATCH(CONCATENATE(B$4,$A20),'Výsledková listina'!$G:$G,0),1))</f>
        <v>Rostislav Nerad</v>
      </c>
      <c r="C20" s="57">
        <f>IF(ISNA(MATCH(CONCATENATE(B$4,$A20),'Výsledková listina'!$G:$G,0)),"",INDEX('Výsledková listina'!$H:$H,MATCH(CONCATENATE(B$4,$A20),'Výsledková listina'!$G:$G,0),1))</f>
      </c>
      <c r="D20" s="4">
        <v>7860</v>
      </c>
      <c r="E20" s="55">
        <f t="shared" si="0"/>
        <v>6</v>
      </c>
      <c r="F20" s="79"/>
      <c r="G20" s="17">
        <f>IF(ISNA(MATCH(CONCATENATE(G$4,$A20),'Výsledková listina'!$G:$G,0)),"",INDEX('Výsledková listina'!$C:$C,MATCH(CONCATENATE(G$4,$A20),'Výsledková listina'!$G:$G,0),1))</f>
      </c>
      <c r="H20" s="57">
        <f>IF(ISNA(MATCH(CONCATENATE(G$4,$A20),'Výsledková listina'!$G:$G,0)),"",INDEX('Výsledková listina'!$H:$H,MATCH(CONCATENATE(G$4,$A20),'Výsledková listina'!$G:$G,0),1))</f>
      </c>
      <c r="I20" s="4"/>
      <c r="J20" s="55">
        <f t="shared" si="1"/>
      </c>
      <c r="K20" s="79"/>
      <c r="L20" s="17">
        <f>IF(ISNA(MATCH(CONCATENATE(L$4,$A20),'Výsledková listina'!$G:$G,0)),"",INDEX('Výsledková listina'!$C:$C,MATCH(CONCATENATE(L$4,$A20),'Výsledková listina'!$G:$G,0),1))</f>
      </c>
      <c r="M20" s="57">
        <f>IF(ISNA(MATCH(CONCATENATE(L$4,$A20),'Výsledková listina'!$G:$G,0)),"",INDEX('Výsledková listina'!$H:$H,MATCH(CONCATENATE(L$4,$A20),'Výsledková listina'!$G:$G,0),1))</f>
      </c>
      <c r="N20" s="4"/>
      <c r="O20" s="55">
        <f t="shared" si="2"/>
      </c>
      <c r="P20" s="79"/>
      <c r="Q20" s="17">
        <f>IF(ISNA(MATCH(CONCATENATE(Q$4,$A20),'Výsledková listina'!$G:$G,0)),"",INDEX('Výsledková listina'!$C:$C,MATCH(CONCATENATE(Q$4,$A20),'Výsledková listina'!$G:$G,0),1))</f>
      </c>
      <c r="R20" s="57">
        <f>IF(ISNA(MATCH(CONCATENATE(Q$4,$A20),'Výsledková listina'!$G:$G,0)),"",INDEX('Výsledková listina'!$H:$H,MATCH(CONCATENATE(Q$4,$A20),'Výsledková listina'!$G:$G,0),1))</f>
      </c>
      <c r="S20" s="4"/>
      <c r="T20" s="55">
        <f t="shared" si="3"/>
      </c>
      <c r="U20" s="79"/>
      <c r="V20" s="17">
        <f>IF(ISNA(MATCH(CONCATENATE(V$4,$A20),'Výsledková listina'!$G:$G,0)),"",INDEX('Výsledková listina'!$C:$C,MATCH(CONCATENATE(V$4,$A20),'Výsledková listina'!$G:$G,0),1))</f>
      </c>
      <c r="W20" s="57">
        <f>IF(ISNA(MATCH(CONCATENATE(V$4,$A20),'Výsledková listina'!$G:$G,0)),"",INDEX('Výsledková listina'!$H:$H,MATCH(CONCATENATE(V$4,$A20),'Výsledková listina'!$G:$G,0),1))</f>
      </c>
      <c r="X20" s="4"/>
      <c r="Y20" s="55">
        <f t="shared" si="4"/>
      </c>
      <c r="Z20" s="79"/>
      <c r="AA20" s="17">
        <f>IF(ISNA(MATCH(CONCATENATE(AA$4,$A20),'Výsledková listina'!$G:$G,0)),"",INDEX('Výsledková listina'!$C:$C,MATCH(CONCATENATE(AA$4,$A20),'Výsledková listina'!$G:$G,0),1))</f>
      </c>
      <c r="AB20" s="57">
        <f>IF(ISNA(MATCH(CONCATENATE(AA$4,$A20),'Výsledková listina'!$G:$G,0)),"",INDEX('Výsledková listina'!$H:$H,MATCH(CONCATENATE(AA$4,$A20),'Výsledková listina'!$G:$G,0),1))</f>
      </c>
      <c r="AC20" s="4"/>
      <c r="AD20" s="55">
        <f t="shared" si="5"/>
      </c>
      <c r="AE20" s="79"/>
      <c r="AF20" s="17">
        <f>IF(ISNA(MATCH(CONCATENATE(AF$4,$A20),'Výsledková listina'!$G:$G,0)),"",INDEX('Výsledková listina'!$C:$C,MATCH(CONCATENATE(AF$4,$A20),'Výsledková listina'!$G:$G,0),1))</f>
      </c>
      <c r="AG20" s="57">
        <f>IF(ISNA(MATCH(CONCATENATE(AF$4,$A20),'Výsledková listina'!$G:$G,0)),"",INDEX('Výsledková listina'!$H:$H,MATCH(CONCATENATE(AF$4,$A20),'Výsledková listina'!$G:$G,0),1))</f>
      </c>
      <c r="AH20" s="4"/>
      <c r="AI20" s="55">
        <f t="shared" si="6"/>
      </c>
      <c r="AJ20" s="79"/>
      <c r="AK20" s="17">
        <f>IF(ISNA(MATCH(CONCATENATE(AK$4,$A20),'Výsledková listina'!$G:$G,0)),"",INDEX('Výsledková listina'!$C:$C,MATCH(CONCATENATE(AK$4,$A20),'Výsledková listina'!$G:$G,0),1))</f>
      </c>
      <c r="AL20" s="57">
        <f>IF(ISNA(MATCH(CONCATENATE(AK$4,$A20),'Výsledková listina'!$G:$G,0)),"",INDEX('Výsledková listina'!$H:$H,MATCH(CONCATENATE(AK$4,$A20),'Výsledková listina'!$G:$G,0),1))</f>
      </c>
      <c r="AM20" s="4"/>
      <c r="AN20" s="55">
        <f t="shared" si="7"/>
      </c>
      <c r="AO20" s="79"/>
      <c r="AP20" s="17">
        <f>IF(ISNA(MATCH(CONCATENATE(AP$4,$A20),'Výsledková listina'!$G:$G,0)),"",INDEX('Výsledková listina'!$C:$C,MATCH(CONCATENATE(AP$4,$A20),'Výsledková listina'!$G:$G,0),1))</f>
      </c>
      <c r="AQ20" s="57">
        <f>IF(ISNA(MATCH(CONCATENATE(AP$4,$A20),'Výsledková listina'!$G:$G,0)),"",INDEX('Výsledková listina'!$H:$H,MATCH(CONCATENATE(AP$4,$A20),'Výsledková listina'!$G:$G,0),1))</f>
      </c>
      <c r="AR20" s="4"/>
      <c r="AS20" s="55">
        <f t="shared" si="8"/>
      </c>
      <c r="AT20" s="79"/>
      <c r="AU20" s="17">
        <f>IF(ISNA(MATCH(CONCATENATE(AU$4,$A20),'Výsledková listina'!$G:$G,0)),"",INDEX('Výsledková listina'!$C:$C,MATCH(CONCATENATE(AU$4,$A20),'Výsledková listina'!$G:$G,0),1))</f>
      </c>
      <c r="AV20" s="57">
        <f>IF(ISNA(MATCH(CONCATENATE(AU$4,$A20),'Výsledková listina'!$G:$G,0)),"",INDEX('Výsledková listina'!$H:$H,MATCH(CONCATENATE(AU$4,$A20),'Výsledková listina'!$G:$G,0),1))</f>
      </c>
      <c r="AW20" s="4"/>
      <c r="AX20" s="55">
        <f t="shared" si="9"/>
      </c>
      <c r="AY20" s="79"/>
      <c r="AZ20" s="17">
        <f>IF(ISNA(MATCH(CONCATENATE(AZ$4,$A20),'Výsledková listina'!$G:$G,0)),"",INDEX('Výsledková listina'!$C:$C,MATCH(CONCATENATE(AZ$4,$A20),'Výsledková listina'!$G:$G,0),1))</f>
      </c>
      <c r="BA20" s="57">
        <f>IF(ISNA(MATCH(CONCATENATE(AZ$4,$A20),'Výsledková listina'!$G:$G,0)),"",INDEX('Výsledková listina'!$H:$H,MATCH(CONCATENATE(AZ$4,$A20),'Výsledková listina'!$G:$G,0),1))</f>
      </c>
      <c r="BB20" s="4"/>
      <c r="BC20" s="55">
        <f t="shared" si="10"/>
      </c>
      <c r="BD20" s="79"/>
      <c r="BE20" s="17">
        <f>IF(ISNA(MATCH(CONCATENATE(BE$4,$A20),'Výsledková listina'!$G:$G,0)),"",INDEX('Výsledková listina'!$C:$C,MATCH(CONCATENATE(BE$4,$A20),'Výsledková listina'!$G:$G,0),1))</f>
      </c>
      <c r="BF20" s="57">
        <f>IF(ISNA(MATCH(CONCATENATE(BE$4,$A20),'Výsledková listina'!$G:$G,0)),"",INDEX('Výsledková listina'!$H:$H,MATCH(CONCATENATE(BE$4,$A20),'Výsledková listina'!$G:$G,0),1))</f>
      </c>
      <c r="BG20" s="4"/>
      <c r="BH20" s="55">
        <f t="shared" si="11"/>
      </c>
      <c r="BI20" s="79"/>
      <c r="BJ20" s="17">
        <f>IF(ISNA(MATCH(CONCATENATE(BJ$4,$A20),'Výsledková listina'!$G:$G,0)),"",INDEX('Výsledková listina'!$C:$C,MATCH(CONCATENATE(BJ$4,$A20),'Výsledková listina'!$G:$G,0),1))</f>
      </c>
      <c r="BK20" s="57">
        <f>IF(ISNA(MATCH(CONCATENATE(BJ$4,$A20),'Výsledková listina'!$G:$G,0)),"",INDEX('Výsledková listina'!$H:$H,MATCH(CONCATENATE(BJ$4,$A20),'Výsledková listina'!$G:$G,0),1))</f>
      </c>
      <c r="BL20" s="4"/>
      <c r="BM20" s="55">
        <f t="shared" si="12"/>
      </c>
      <c r="BN20" s="79"/>
      <c r="BO20" s="17">
        <f>IF(ISNA(MATCH(CONCATENATE(BO$4,$A20),'Výsledková listina'!$G:$G,0)),"",INDEX('Výsledková listina'!$C:$C,MATCH(CONCATENATE(BO$4,$A20),'Výsledková listina'!$G:$G,0),1))</f>
      </c>
      <c r="BP20" s="57">
        <f>IF(ISNA(MATCH(CONCATENATE(BO$4,$A20),'Výsledková listina'!$G:$G,0)),"",INDEX('Výsledková listina'!$H:$H,MATCH(CONCATENATE(BO$4,$A20),'Výsledková listina'!$G:$G,0),1))</f>
      </c>
      <c r="BQ20" s="4"/>
      <c r="BR20" s="55">
        <f t="shared" si="13"/>
      </c>
      <c r="BS20" s="79"/>
      <c r="BT20" s="17">
        <f>IF(ISNA(MATCH(CONCATENATE(BT$4,$A20),'Výsledková listina'!$G:$G,0)),"",INDEX('Výsledková listina'!$C:$C,MATCH(CONCATENATE(BT$4,$A20),'Výsledková listina'!$G:$G,0),1))</f>
      </c>
      <c r="BU20" s="57">
        <f>IF(ISNA(MATCH(CONCATENATE(BT$4,$A20),'Výsledková listina'!$G:$G,0)),"",INDEX('Výsledková listina'!$H:$H,MATCH(CONCATENATE(BT$4,$A20),'Výsledková listina'!$G:$G,0),1))</f>
      </c>
      <c r="BV20" s="4"/>
      <c r="BW20" s="55">
        <f t="shared" si="14"/>
      </c>
      <c r="BX20" s="79"/>
    </row>
    <row r="21" spans="1:76" s="10" customFormat="1" ht="34.5" customHeight="1">
      <c r="A21" s="5">
        <v>16</v>
      </c>
      <c r="B21" s="17">
        <f>IF(ISNA(MATCH(CONCATENATE(B$4,$A21),'Výsledková listina'!$G:$G,0)),"",INDEX('Výsledková listina'!$C:$C,MATCH(CONCATENATE(B$4,$A21),'Výsledková listina'!$G:$G,0),1))</f>
      </c>
      <c r="C21" s="57">
        <f>IF(ISNA(MATCH(CONCATENATE(B$4,$A21),'Výsledková listina'!$G:$G,0)),"",INDEX('Výsledková listina'!$H:$H,MATCH(CONCATENATE(B$4,$A21),'Výsledková listina'!$G:$G,0),1))</f>
      </c>
      <c r="D21" s="4"/>
      <c r="E21" s="55">
        <f t="shared" si="0"/>
      </c>
      <c r="F21" s="79"/>
      <c r="G21" s="17">
        <f>IF(ISNA(MATCH(CONCATENATE(G$4,$A21),'Výsledková listina'!$G:$G,0)),"",INDEX('Výsledková listina'!$C:$C,MATCH(CONCATENATE(G$4,$A21),'Výsledková listina'!$G:$G,0),1))</f>
      </c>
      <c r="H21" s="57">
        <f>IF(ISNA(MATCH(CONCATENATE(G$4,$A21),'Výsledková listina'!$G:$G,0)),"",INDEX('Výsledková listina'!$H:$H,MATCH(CONCATENATE(G$4,$A21),'Výsledková listina'!$G:$G,0),1))</f>
      </c>
      <c r="I21" s="4"/>
      <c r="J21" s="55">
        <f t="shared" si="1"/>
      </c>
      <c r="K21" s="79"/>
      <c r="L21" s="17">
        <f>IF(ISNA(MATCH(CONCATENATE(L$4,$A21),'Výsledková listina'!$G:$G,0)),"",INDEX('Výsledková listina'!$C:$C,MATCH(CONCATENATE(L$4,$A21),'Výsledková listina'!$G:$G,0),1))</f>
      </c>
      <c r="M21" s="57">
        <f>IF(ISNA(MATCH(CONCATENATE(L$4,$A21),'Výsledková listina'!$G:$G,0)),"",INDEX('Výsledková listina'!$H:$H,MATCH(CONCATENATE(L$4,$A21),'Výsledková listina'!$G:$G,0),1))</f>
      </c>
      <c r="N21" s="4"/>
      <c r="O21" s="55">
        <f t="shared" si="2"/>
      </c>
      <c r="P21" s="79"/>
      <c r="Q21" s="17">
        <f>IF(ISNA(MATCH(CONCATENATE(Q$4,$A21),'Výsledková listina'!$G:$G,0)),"",INDEX('Výsledková listina'!$C:$C,MATCH(CONCATENATE(Q$4,$A21),'Výsledková listina'!$G:$G,0),1))</f>
      </c>
      <c r="R21" s="57">
        <f>IF(ISNA(MATCH(CONCATENATE(Q$4,$A21),'Výsledková listina'!$G:$G,0)),"",INDEX('Výsledková listina'!$H:$H,MATCH(CONCATENATE(Q$4,$A21),'Výsledková listina'!$G:$G,0),1))</f>
      </c>
      <c r="S21" s="4"/>
      <c r="T21" s="55">
        <f t="shared" si="3"/>
      </c>
      <c r="U21" s="79"/>
      <c r="V21" s="17">
        <f>IF(ISNA(MATCH(CONCATENATE(V$4,$A21),'Výsledková listina'!$G:$G,0)),"",INDEX('Výsledková listina'!$C:$C,MATCH(CONCATENATE(V$4,$A21),'Výsledková listina'!$G:$G,0),1))</f>
      </c>
      <c r="W21" s="57">
        <f>IF(ISNA(MATCH(CONCATENATE(V$4,$A21),'Výsledková listina'!$G:$G,0)),"",INDEX('Výsledková listina'!$H:$H,MATCH(CONCATENATE(V$4,$A21),'Výsledková listina'!$G:$G,0),1))</f>
      </c>
      <c r="X21" s="4"/>
      <c r="Y21" s="55">
        <f t="shared" si="4"/>
      </c>
      <c r="Z21" s="79"/>
      <c r="AA21" s="17">
        <f>IF(ISNA(MATCH(CONCATENATE(AA$4,$A21),'Výsledková listina'!$G:$G,0)),"",INDEX('Výsledková listina'!$C:$C,MATCH(CONCATENATE(AA$4,$A21),'Výsledková listina'!$G:$G,0),1))</f>
      </c>
      <c r="AB21" s="57">
        <f>IF(ISNA(MATCH(CONCATENATE(AA$4,$A21),'Výsledková listina'!$G:$G,0)),"",INDEX('Výsledková listina'!$H:$H,MATCH(CONCATENATE(AA$4,$A21),'Výsledková listina'!$G:$G,0),1))</f>
      </c>
      <c r="AC21" s="4"/>
      <c r="AD21" s="55">
        <f t="shared" si="5"/>
      </c>
      <c r="AE21" s="79"/>
      <c r="AF21" s="17">
        <f>IF(ISNA(MATCH(CONCATENATE(AF$4,$A21),'Výsledková listina'!$G:$G,0)),"",INDEX('Výsledková listina'!$C:$C,MATCH(CONCATENATE(AF$4,$A21),'Výsledková listina'!$G:$G,0),1))</f>
      </c>
      <c r="AG21" s="57">
        <f>IF(ISNA(MATCH(CONCATENATE(AF$4,$A21),'Výsledková listina'!$G:$G,0)),"",INDEX('Výsledková listina'!$H:$H,MATCH(CONCATENATE(AF$4,$A21),'Výsledková listina'!$G:$G,0),1))</f>
      </c>
      <c r="AH21" s="4"/>
      <c r="AI21" s="55">
        <f t="shared" si="6"/>
      </c>
      <c r="AJ21" s="79"/>
      <c r="AK21" s="17">
        <f>IF(ISNA(MATCH(CONCATENATE(AK$4,$A21),'Výsledková listina'!$G:$G,0)),"",INDEX('Výsledková listina'!$C:$C,MATCH(CONCATENATE(AK$4,$A21),'Výsledková listina'!$G:$G,0),1))</f>
      </c>
      <c r="AL21" s="57">
        <f>IF(ISNA(MATCH(CONCATENATE(AK$4,$A21),'Výsledková listina'!$G:$G,0)),"",INDEX('Výsledková listina'!$H:$H,MATCH(CONCATENATE(AK$4,$A21),'Výsledková listina'!$G:$G,0),1))</f>
      </c>
      <c r="AM21" s="4"/>
      <c r="AN21" s="55">
        <f t="shared" si="7"/>
      </c>
      <c r="AO21" s="79"/>
      <c r="AP21" s="17">
        <f>IF(ISNA(MATCH(CONCATENATE(AP$4,$A21),'Výsledková listina'!$G:$G,0)),"",INDEX('Výsledková listina'!$C:$C,MATCH(CONCATENATE(AP$4,$A21),'Výsledková listina'!$G:$G,0),1))</f>
      </c>
      <c r="AQ21" s="57">
        <f>IF(ISNA(MATCH(CONCATENATE(AP$4,$A21),'Výsledková listina'!$G:$G,0)),"",INDEX('Výsledková listina'!$H:$H,MATCH(CONCATENATE(AP$4,$A21),'Výsledková listina'!$G:$G,0),1))</f>
      </c>
      <c r="AR21" s="4"/>
      <c r="AS21" s="55">
        <f t="shared" si="8"/>
      </c>
      <c r="AT21" s="79"/>
      <c r="AU21" s="17">
        <f>IF(ISNA(MATCH(CONCATENATE(AU$4,$A21),'Výsledková listina'!$G:$G,0)),"",INDEX('Výsledková listina'!$C:$C,MATCH(CONCATENATE(AU$4,$A21),'Výsledková listina'!$G:$G,0),1))</f>
      </c>
      <c r="AV21" s="57">
        <f>IF(ISNA(MATCH(CONCATENATE(AU$4,$A21),'Výsledková listina'!$G:$G,0)),"",INDEX('Výsledková listina'!$H:$H,MATCH(CONCATENATE(AU$4,$A21),'Výsledková listina'!$G:$G,0),1))</f>
      </c>
      <c r="AW21" s="4"/>
      <c r="AX21" s="55">
        <f t="shared" si="9"/>
      </c>
      <c r="AY21" s="79"/>
      <c r="AZ21" s="17">
        <f>IF(ISNA(MATCH(CONCATENATE(AZ$4,$A21),'Výsledková listina'!$G:$G,0)),"",INDEX('Výsledková listina'!$C:$C,MATCH(CONCATENATE(AZ$4,$A21),'Výsledková listina'!$G:$G,0),1))</f>
      </c>
      <c r="BA21" s="57">
        <f>IF(ISNA(MATCH(CONCATENATE(AZ$4,$A21),'Výsledková listina'!$G:$G,0)),"",INDEX('Výsledková listina'!$H:$H,MATCH(CONCATENATE(AZ$4,$A21),'Výsledková listina'!$G:$G,0),1))</f>
      </c>
      <c r="BB21" s="4"/>
      <c r="BC21" s="55">
        <f t="shared" si="10"/>
      </c>
      <c r="BD21" s="79"/>
      <c r="BE21" s="17">
        <f>IF(ISNA(MATCH(CONCATENATE(BE$4,$A21),'Výsledková listina'!$G:$G,0)),"",INDEX('Výsledková listina'!$C:$C,MATCH(CONCATENATE(BE$4,$A21),'Výsledková listina'!$G:$G,0),1))</f>
      </c>
      <c r="BF21" s="57">
        <f>IF(ISNA(MATCH(CONCATENATE(BE$4,$A21),'Výsledková listina'!$G:$G,0)),"",INDEX('Výsledková listina'!$H:$H,MATCH(CONCATENATE(BE$4,$A21),'Výsledková listina'!$G:$G,0),1))</f>
      </c>
      <c r="BG21" s="4"/>
      <c r="BH21" s="55">
        <f t="shared" si="11"/>
      </c>
      <c r="BI21" s="79"/>
      <c r="BJ21" s="17">
        <f>IF(ISNA(MATCH(CONCATENATE(BJ$4,$A21),'Výsledková listina'!$G:$G,0)),"",INDEX('Výsledková listina'!$C:$C,MATCH(CONCATENATE(BJ$4,$A21),'Výsledková listina'!$G:$G,0),1))</f>
      </c>
      <c r="BK21" s="57">
        <f>IF(ISNA(MATCH(CONCATENATE(BJ$4,$A21),'Výsledková listina'!$G:$G,0)),"",INDEX('Výsledková listina'!$H:$H,MATCH(CONCATENATE(BJ$4,$A21),'Výsledková listina'!$G:$G,0),1))</f>
      </c>
      <c r="BL21" s="4"/>
      <c r="BM21" s="55">
        <f t="shared" si="12"/>
      </c>
      <c r="BN21" s="79"/>
      <c r="BO21" s="17">
        <f>IF(ISNA(MATCH(CONCATENATE(BO$4,$A21),'Výsledková listina'!$G:$G,0)),"",INDEX('Výsledková listina'!$C:$C,MATCH(CONCATENATE(BO$4,$A21),'Výsledková listina'!$G:$G,0),1))</f>
      </c>
      <c r="BP21" s="57">
        <f>IF(ISNA(MATCH(CONCATENATE(BO$4,$A21),'Výsledková listina'!$G:$G,0)),"",INDEX('Výsledková listina'!$H:$H,MATCH(CONCATENATE(BO$4,$A21),'Výsledková listina'!$G:$G,0),1))</f>
      </c>
      <c r="BQ21" s="4"/>
      <c r="BR21" s="55">
        <f t="shared" si="13"/>
      </c>
      <c r="BS21" s="79"/>
      <c r="BT21" s="17">
        <f>IF(ISNA(MATCH(CONCATENATE(BT$4,$A21),'Výsledková listina'!$G:$G,0)),"",INDEX('Výsledková listina'!$C:$C,MATCH(CONCATENATE(BT$4,$A21),'Výsledková listina'!$G:$G,0),1))</f>
      </c>
      <c r="BU21" s="57">
        <f>IF(ISNA(MATCH(CONCATENATE(BT$4,$A21),'Výsledková listina'!$G:$G,0)),"",INDEX('Výsledková listina'!$H:$H,MATCH(CONCATENATE(BT$4,$A21),'Výsledková listina'!$G:$G,0),1))</f>
      </c>
      <c r="BV21" s="4"/>
      <c r="BW21" s="55">
        <f t="shared" si="14"/>
      </c>
      <c r="BX21" s="79"/>
    </row>
    <row r="22" spans="1:76" s="10" customFormat="1" ht="34.5" customHeight="1">
      <c r="A22" s="5">
        <v>17</v>
      </c>
      <c r="B22" s="17">
        <f>IF(ISNA(MATCH(CONCATENATE(B$4,$A22),'Výsledková listina'!$G:$G,0)),"",INDEX('Výsledková listina'!$C:$C,MATCH(CONCATENATE(B$4,$A22),'Výsledková listina'!$G:$G,0),1))</f>
      </c>
      <c r="C22" s="57">
        <f>IF(ISNA(MATCH(CONCATENATE(B$4,$A22),'Výsledková listina'!$G:$G,0)),"",INDEX('Výsledková listina'!$H:$H,MATCH(CONCATENATE(B$4,$A22),'Výsledková listina'!$G:$G,0),1))</f>
      </c>
      <c r="D22" s="4"/>
      <c r="E22" s="55">
        <f t="shared" si="0"/>
      </c>
      <c r="F22" s="79"/>
      <c r="G22" s="17">
        <f>IF(ISNA(MATCH(CONCATENATE(G$4,$A22),'Výsledková listina'!$G:$G,0)),"",INDEX('Výsledková listina'!$C:$C,MATCH(CONCATENATE(G$4,$A22),'Výsledková listina'!$G:$G,0),1))</f>
      </c>
      <c r="H22" s="57">
        <f>IF(ISNA(MATCH(CONCATENATE(G$4,$A22),'Výsledková listina'!$G:$G,0)),"",INDEX('Výsledková listina'!$H:$H,MATCH(CONCATENATE(G$4,$A22),'Výsledková listina'!$G:$G,0),1))</f>
      </c>
      <c r="I22" s="4"/>
      <c r="J22" s="55">
        <f t="shared" si="1"/>
      </c>
      <c r="K22" s="79"/>
      <c r="L22" s="17">
        <f>IF(ISNA(MATCH(CONCATENATE(L$4,$A22),'Výsledková listina'!$G:$G,0)),"",INDEX('Výsledková listina'!$C:$C,MATCH(CONCATENATE(L$4,$A22),'Výsledková listina'!$G:$G,0),1))</f>
      </c>
      <c r="M22" s="57">
        <f>IF(ISNA(MATCH(CONCATENATE(L$4,$A22),'Výsledková listina'!$G:$G,0)),"",INDEX('Výsledková listina'!$H:$H,MATCH(CONCATENATE(L$4,$A22),'Výsledková listina'!$G:$G,0),1))</f>
      </c>
      <c r="N22" s="4"/>
      <c r="O22" s="55">
        <f t="shared" si="2"/>
      </c>
      <c r="P22" s="79"/>
      <c r="Q22" s="17">
        <f>IF(ISNA(MATCH(CONCATENATE(Q$4,$A22),'Výsledková listina'!$G:$G,0)),"",INDEX('Výsledková listina'!$C:$C,MATCH(CONCATENATE(Q$4,$A22),'Výsledková listina'!$G:$G,0),1))</f>
      </c>
      <c r="R22" s="57">
        <f>IF(ISNA(MATCH(CONCATENATE(Q$4,$A22),'Výsledková listina'!$G:$G,0)),"",INDEX('Výsledková listina'!$H:$H,MATCH(CONCATENATE(Q$4,$A22),'Výsledková listina'!$G:$G,0),1))</f>
      </c>
      <c r="S22" s="4"/>
      <c r="T22" s="55">
        <f t="shared" si="3"/>
      </c>
      <c r="U22" s="79"/>
      <c r="V22" s="17">
        <f>IF(ISNA(MATCH(CONCATENATE(V$4,$A22),'Výsledková listina'!$G:$G,0)),"",INDEX('Výsledková listina'!$C:$C,MATCH(CONCATENATE(V$4,$A22),'Výsledková listina'!$G:$G,0),1))</f>
      </c>
      <c r="W22" s="57">
        <f>IF(ISNA(MATCH(CONCATENATE(V$4,$A22),'Výsledková listina'!$G:$G,0)),"",INDEX('Výsledková listina'!$H:$H,MATCH(CONCATENATE(V$4,$A22),'Výsledková listina'!$G:$G,0),1))</f>
      </c>
      <c r="X22" s="4"/>
      <c r="Y22" s="55">
        <f t="shared" si="4"/>
      </c>
      <c r="Z22" s="79"/>
      <c r="AA22" s="17">
        <f>IF(ISNA(MATCH(CONCATENATE(AA$4,$A22),'Výsledková listina'!$G:$G,0)),"",INDEX('Výsledková listina'!$C:$C,MATCH(CONCATENATE(AA$4,$A22),'Výsledková listina'!$G:$G,0),1))</f>
      </c>
      <c r="AB22" s="57">
        <f>IF(ISNA(MATCH(CONCATENATE(AA$4,$A22),'Výsledková listina'!$G:$G,0)),"",INDEX('Výsledková listina'!$H:$H,MATCH(CONCATENATE(AA$4,$A22),'Výsledková listina'!$G:$G,0),1))</f>
      </c>
      <c r="AC22" s="4"/>
      <c r="AD22" s="55">
        <f t="shared" si="5"/>
      </c>
      <c r="AE22" s="79"/>
      <c r="AF22" s="17">
        <f>IF(ISNA(MATCH(CONCATENATE(AF$4,$A22),'Výsledková listina'!$G:$G,0)),"",INDEX('Výsledková listina'!$C:$C,MATCH(CONCATENATE(AF$4,$A22),'Výsledková listina'!$G:$G,0),1))</f>
      </c>
      <c r="AG22" s="57">
        <f>IF(ISNA(MATCH(CONCATENATE(AF$4,$A22),'Výsledková listina'!$G:$G,0)),"",INDEX('Výsledková listina'!$H:$H,MATCH(CONCATENATE(AF$4,$A22),'Výsledková listina'!$G:$G,0),1))</f>
      </c>
      <c r="AH22" s="4"/>
      <c r="AI22" s="55">
        <f t="shared" si="6"/>
      </c>
      <c r="AJ22" s="79"/>
      <c r="AK22" s="17">
        <f>IF(ISNA(MATCH(CONCATENATE(AK$4,$A22),'Výsledková listina'!$G:$G,0)),"",INDEX('Výsledková listina'!$C:$C,MATCH(CONCATENATE(AK$4,$A22),'Výsledková listina'!$G:$G,0),1))</f>
      </c>
      <c r="AL22" s="57">
        <f>IF(ISNA(MATCH(CONCATENATE(AK$4,$A22),'Výsledková listina'!$G:$G,0)),"",INDEX('Výsledková listina'!$H:$H,MATCH(CONCATENATE(AK$4,$A22),'Výsledková listina'!$G:$G,0),1))</f>
      </c>
      <c r="AM22" s="4"/>
      <c r="AN22" s="55">
        <f t="shared" si="7"/>
      </c>
      <c r="AO22" s="79"/>
      <c r="AP22" s="17">
        <f>IF(ISNA(MATCH(CONCATENATE(AP$4,$A22),'Výsledková listina'!$G:$G,0)),"",INDEX('Výsledková listina'!$C:$C,MATCH(CONCATENATE(AP$4,$A22),'Výsledková listina'!$G:$G,0),1))</f>
      </c>
      <c r="AQ22" s="57">
        <f>IF(ISNA(MATCH(CONCATENATE(AP$4,$A22),'Výsledková listina'!$G:$G,0)),"",INDEX('Výsledková listina'!$H:$H,MATCH(CONCATENATE(AP$4,$A22),'Výsledková listina'!$G:$G,0),1))</f>
      </c>
      <c r="AR22" s="4"/>
      <c r="AS22" s="55">
        <f t="shared" si="8"/>
      </c>
      <c r="AT22" s="79"/>
      <c r="AU22" s="17">
        <f>IF(ISNA(MATCH(CONCATENATE(AU$4,$A22),'Výsledková listina'!$G:$G,0)),"",INDEX('Výsledková listina'!$C:$C,MATCH(CONCATENATE(AU$4,$A22),'Výsledková listina'!$G:$G,0),1))</f>
      </c>
      <c r="AV22" s="57">
        <f>IF(ISNA(MATCH(CONCATENATE(AU$4,$A22),'Výsledková listina'!$G:$G,0)),"",INDEX('Výsledková listina'!$H:$H,MATCH(CONCATENATE(AU$4,$A22),'Výsledková listina'!$G:$G,0),1))</f>
      </c>
      <c r="AW22" s="4"/>
      <c r="AX22" s="55">
        <f t="shared" si="9"/>
      </c>
      <c r="AY22" s="79"/>
      <c r="AZ22" s="17">
        <f>IF(ISNA(MATCH(CONCATENATE(AZ$4,$A22),'Výsledková listina'!$G:$G,0)),"",INDEX('Výsledková listina'!$C:$C,MATCH(CONCATENATE(AZ$4,$A22),'Výsledková listina'!$G:$G,0),1))</f>
      </c>
      <c r="BA22" s="57">
        <f>IF(ISNA(MATCH(CONCATENATE(AZ$4,$A22),'Výsledková listina'!$G:$G,0)),"",INDEX('Výsledková listina'!$H:$H,MATCH(CONCATENATE(AZ$4,$A22),'Výsledková listina'!$G:$G,0),1))</f>
      </c>
      <c r="BB22" s="4"/>
      <c r="BC22" s="55">
        <f t="shared" si="10"/>
      </c>
      <c r="BD22" s="79"/>
      <c r="BE22" s="17">
        <f>IF(ISNA(MATCH(CONCATENATE(BE$4,$A22),'Výsledková listina'!$G:$G,0)),"",INDEX('Výsledková listina'!$C:$C,MATCH(CONCATENATE(BE$4,$A22),'Výsledková listina'!$G:$G,0),1))</f>
      </c>
      <c r="BF22" s="57">
        <f>IF(ISNA(MATCH(CONCATENATE(BE$4,$A22),'Výsledková listina'!$G:$G,0)),"",INDEX('Výsledková listina'!$H:$H,MATCH(CONCATENATE(BE$4,$A22),'Výsledková listina'!$G:$G,0),1))</f>
      </c>
      <c r="BG22" s="4"/>
      <c r="BH22" s="55">
        <f t="shared" si="11"/>
      </c>
      <c r="BI22" s="79"/>
      <c r="BJ22" s="17">
        <f>IF(ISNA(MATCH(CONCATENATE(BJ$4,$A22),'Výsledková listina'!$G:$G,0)),"",INDEX('Výsledková listina'!$C:$C,MATCH(CONCATENATE(BJ$4,$A22),'Výsledková listina'!$G:$G,0),1))</f>
      </c>
      <c r="BK22" s="57">
        <f>IF(ISNA(MATCH(CONCATENATE(BJ$4,$A22),'Výsledková listina'!$G:$G,0)),"",INDEX('Výsledková listina'!$H:$H,MATCH(CONCATENATE(BJ$4,$A22),'Výsledková listina'!$G:$G,0),1))</f>
      </c>
      <c r="BL22" s="4"/>
      <c r="BM22" s="55">
        <f t="shared" si="12"/>
      </c>
      <c r="BN22" s="79"/>
      <c r="BO22" s="17">
        <f>IF(ISNA(MATCH(CONCATENATE(BO$4,$A22),'Výsledková listina'!$G:$G,0)),"",INDEX('Výsledková listina'!$C:$C,MATCH(CONCATENATE(BO$4,$A22),'Výsledková listina'!$G:$G,0),1))</f>
      </c>
      <c r="BP22" s="57">
        <f>IF(ISNA(MATCH(CONCATENATE(BO$4,$A22),'Výsledková listina'!$G:$G,0)),"",INDEX('Výsledková listina'!$H:$H,MATCH(CONCATENATE(BO$4,$A22),'Výsledková listina'!$G:$G,0),1))</f>
      </c>
      <c r="BQ22" s="4"/>
      <c r="BR22" s="55">
        <f t="shared" si="13"/>
      </c>
      <c r="BS22" s="79"/>
      <c r="BT22" s="17">
        <f>IF(ISNA(MATCH(CONCATENATE(BT$4,$A22),'Výsledková listina'!$G:$G,0)),"",INDEX('Výsledková listina'!$C:$C,MATCH(CONCATENATE(BT$4,$A22),'Výsledková listina'!$G:$G,0),1))</f>
      </c>
      <c r="BU22" s="57">
        <f>IF(ISNA(MATCH(CONCATENATE(BT$4,$A22),'Výsledková listina'!$G:$G,0)),"",INDEX('Výsledková listina'!$H:$H,MATCH(CONCATENATE(BT$4,$A22),'Výsledková listina'!$G:$G,0),1))</f>
      </c>
      <c r="BV22" s="4"/>
      <c r="BW22" s="55">
        <f t="shared" si="14"/>
      </c>
      <c r="BX22" s="79"/>
    </row>
    <row r="23" spans="1:76" s="10" customFormat="1" ht="34.5" customHeight="1">
      <c r="A23" s="5">
        <v>18</v>
      </c>
      <c r="B23" s="17">
        <f>IF(ISNA(MATCH(CONCATENATE(B$4,$A23),'Výsledková listina'!$G:$G,0)),"",INDEX('Výsledková listina'!$C:$C,MATCH(CONCATENATE(B$4,$A23),'Výsledková listina'!$G:$G,0),1))</f>
      </c>
      <c r="C23" s="57">
        <f>IF(ISNA(MATCH(CONCATENATE(B$4,$A23),'Výsledková listina'!$G:$G,0)),"",INDEX('Výsledková listina'!$H:$H,MATCH(CONCATENATE(B$4,$A23),'Výsledková listina'!$G:$G,0),1))</f>
      </c>
      <c r="D23" s="4"/>
      <c r="E23" s="55">
        <f t="shared" si="0"/>
      </c>
      <c r="F23" s="79"/>
      <c r="G23" s="17">
        <f>IF(ISNA(MATCH(CONCATENATE(G$4,$A23),'Výsledková listina'!$G:$G,0)),"",INDEX('Výsledková listina'!$C:$C,MATCH(CONCATENATE(G$4,$A23),'Výsledková listina'!$G:$G,0),1))</f>
      </c>
      <c r="H23" s="57">
        <f>IF(ISNA(MATCH(CONCATENATE(G$4,$A23),'Výsledková listina'!$G:$G,0)),"",INDEX('Výsledková listina'!$H:$H,MATCH(CONCATENATE(G$4,$A23),'Výsledková listina'!$G:$G,0),1))</f>
      </c>
      <c r="I23" s="4"/>
      <c r="J23" s="55">
        <f t="shared" si="1"/>
      </c>
      <c r="K23" s="79"/>
      <c r="L23" s="17">
        <f>IF(ISNA(MATCH(CONCATENATE(L$4,$A23),'Výsledková listina'!$G:$G,0)),"",INDEX('Výsledková listina'!$C:$C,MATCH(CONCATENATE(L$4,$A23),'Výsledková listina'!$G:$G,0),1))</f>
      </c>
      <c r="M23" s="57">
        <f>IF(ISNA(MATCH(CONCATENATE(L$4,$A23),'Výsledková listina'!$G:$G,0)),"",INDEX('Výsledková listina'!$H:$H,MATCH(CONCATENATE(L$4,$A23),'Výsledková listina'!$G:$G,0),1))</f>
      </c>
      <c r="N23" s="4"/>
      <c r="O23" s="55">
        <f t="shared" si="2"/>
      </c>
      <c r="P23" s="79"/>
      <c r="Q23" s="17">
        <f>IF(ISNA(MATCH(CONCATENATE(Q$4,$A23),'Výsledková listina'!$G:$G,0)),"",INDEX('Výsledková listina'!$C:$C,MATCH(CONCATENATE(Q$4,$A23),'Výsledková listina'!$G:$G,0),1))</f>
      </c>
      <c r="R23" s="57">
        <f>IF(ISNA(MATCH(CONCATENATE(Q$4,$A23),'Výsledková listina'!$G:$G,0)),"",INDEX('Výsledková listina'!$H:$H,MATCH(CONCATENATE(Q$4,$A23),'Výsledková listina'!$G:$G,0),1))</f>
      </c>
      <c r="S23" s="4"/>
      <c r="T23" s="55">
        <f t="shared" si="3"/>
      </c>
      <c r="U23" s="79"/>
      <c r="V23" s="17">
        <f>IF(ISNA(MATCH(CONCATENATE(V$4,$A23),'Výsledková listina'!$G:$G,0)),"",INDEX('Výsledková listina'!$C:$C,MATCH(CONCATENATE(V$4,$A23),'Výsledková listina'!$G:$G,0),1))</f>
      </c>
      <c r="W23" s="57">
        <f>IF(ISNA(MATCH(CONCATENATE(V$4,$A23),'Výsledková listina'!$G:$G,0)),"",INDEX('Výsledková listina'!$H:$H,MATCH(CONCATENATE(V$4,$A23),'Výsledková listina'!$G:$G,0),1))</f>
      </c>
      <c r="X23" s="4"/>
      <c r="Y23" s="55">
        <f t="shared" si="4"/>
      </c>
      <c r="Z23" s="79"/>
      <c r="AA23" s="17">
        <f>IF(ISNA(MATCH(CONCATENATE(AA$4,$A23),'Výsledková listina'!$G:$G,0)),"",INDEX('Výsledková listina'!$C:$C,MATCH(CONCATENATE(AA$4,$A23),'Výsledková listina'!$G:$G,0),1))</f>
      </c>
      <c r="AB23" s="57">
        <f>IF(ISNA(MATCH(CONCATENATE(AA$4,$A23),'Výsledková listina'!$G:$G,0)),"",INDEX('Výsledková listina'!$H:$H,MATCH(CONCATENATE(AA$4,$A23),'Výsledková listina'!$G:$G,0),1))</f>
      </c>
      <c r="AC23" s="4"/>
      <c r="AD23" s="55">
        <f t="shared" si="5"/>
      </c>
      <c r="AE23" s="79"/>
      <c r="AF23" s="17">
        <f>IF(ISNA(MATCH(CONCATENATE(AF$4,$A23),'Výsledková listina'!$G:$G,0)),"",INDEX('Výsledková listina'!$C:$C,MATCH(CONCATENATE(AF$4,$A23),'Výsledková listina'!$G:$G,0),1))</f>
      </c>
      <c r="AG23" s="57">
        <f>IF(ISNA(MATCH(CONCATENATE(AF$4,$A23),'Výsledková listina'!$G:$G,0)),"",INDEX('Výsledková listina'!$H:$H,MATCH(CONCATENATE(AF$4,$A23),'Výsledková listina'!$G:$G,0),1))</f>
      </c>
      <c r="AH23" s="4"/>
      <c r="AI23" s="55">
        <f t="shared" si="6"/>
      </c>
      <c r="AJ23" s="79"/>
      <c r="AK23" s="17">
        <f>IF(ISNA(MATCH(CONCATENATE(AK$4,$A23),'Výsledková listina'!$G:$G,0)),"",INDEX('Výsledková listina'!$C:$C,MATCH(CONCATENATE(AK$4,$A23),'Výsledková listina'!$G:$G,0),1))</f>
      </c>
      <c r="AL23" s="57">
        <f>IF(ISNA(MATCH(CONCATENATE(AK$4,$A23),'Výsledková listina'!$G:$G,0)),"",INDEX('Výsledková listina'!$H:$H,MATCH(CONCATENATE(AK$4,$A23),'Výsledková listina'!$G:$G,0),1))</f>
      </c>
      <c r="AM23" s="4"/>
      <c r="AN23" s="55">
        <f t="shared" si="7"/>
      </c>
      <c r="AO23" s="79"/>
      <c r="AP23" s="17">
        <f>IF(ISNA(MATCH(CONCATENATE(AP$4,$A23),'Výsledková listina'!$G:$G,0)),"",INDEX('Výsledková listina'!$C:$C,MATCH(CONCATENATE(AP$4,$A23),'Výsledková listina'!$G:$G,0),1))</f>
      </c>
      <c r="AQ23" s="57">
        <f>IF(ISNA(MATCH(CONCATENATE(AP$4,$A23),'Výsledková listina'!$G:$G,0)),"",INDEX('Výsledková listina'!$H:$H,MATCH(CONCATENATE(AP$4,$A23),'Výsledková listina'!$G:$G,0),1))</f>
      </c>
      <c r="AR23" s="4"/>
      <c r="AS23" s="55">
        <f t="shared" si="8"/>
      </c>
      <c r="AT23" s="79"/>
      <c r="AU23" s="17">
        <f>IF(ISNA(MATCH(CONCATENATE(AU$4,$A23),'Výsledková listina'!$G:$G,0)),"",INDEX('Výsledková listina'!$C:$C,MATCH(CONCATENATE(AU$4,$A23),'Výsledková listina'!$G:$G,0),1))</f>
      </c>
      <c r="AV23" s="57">
        <f>IF(ISNA(MATCH(CONCATENATE(AU$4,$A23),'Výsledková listina'!$G:$G,0)),"",INDEX('Výsledková listina'!$H:$H,MATCH(CONCATENATE(AU$4,$A23),'Výsledková listina'!$G:$G,0),1))</f>
      </c>
      <c r="AW23" s="4"/>
      <c r="AX23" s="55">
        <f t="shared" si="9"/>
      </c>
      <c r="AY23" s="79"/>
      <c r="AZ23" s="17">
        <f>IF(ISNA(MATCH(CONCATENATE(AZ$4,$A23),'Výsledková listina'!$G:$G,0)),"",INDEX('Výsledková listina'!$C:$C,MATCH(CONCATENATE(AZ$4,$A23),'Výsledková listina'!$G:$G,0),1))</f>
      </c>
      <c r="BA23" s="57">
        <f>IF(ISNA(MATCH(CONCATENATE(AZ$4,$A23),'Výsledková listina'!$G:$G,0)),"",INDEX('Výsledková listina'!$H:$H,MATCH(CONCATENATE(AZ$4,$A23),'Výsledková listina'!$G:$G,0),1))</f>
      </c>
      <c r="BB23" s="4"/>
      <c r="BC23" s="55">
        <f t="shared" si="10"/>
      </c>
      <c r="BD23" s="79"/>
      <c r="BE23" s="17">
        <f>IF(ISNA(MATCH(CONCATENATE(BE$4,$A23),'Výsledková listina'!$G:$G,0)),"",INDEX('Výsledková listina'!$C:$C,MATCH(CONCATENATE(BE$4,$A23),'Výsledková listina'!$G:$G,0),1))</f>
      </c>
      <c r="BF23" s="57">
        <f>IF(ISNA(MATCH(CONCATENATE(BE$4,$A23),'Výsledková listina'!$G:$G,0)),"",INDEX('Výsledková listina'!$H:$H,MATCH(CONCATENATE(BE$4,$A23),'Výsledková listina'!$G:$G,0),1))</f>
      </c>
      <c r="BG23" s="4"/>
      <c r="BH23" s="55">
        <f t="shared" si="11"/>
      </c>
      <c r="BI23" s="79"/>
      <c r="BJ23" s="17">
        <f>IF(ISNA(MATCH(CONCATENATE(BJ$4,$A23),'Výsledková listina'!$G:$G,0)),"",INDEX('Výsledková listina'!$C:$C,MATCH(CONCATENATE(BJ$4,$A23),'Výsledková listina'!$G:$G,0),1))</f>
      </c>
      <c r="BK23" s="57">
        <f>IF(ISNA(MATCH(CONCATENATE(BJ$4,$A23),'Výsledková listina'!$G:$G,0)),"",INDEX('Výsledková listina'!$H:$H,MATCH(CONCATENATE(BJ$4,$A23),'Výsledková listina'!$G:$G,0),1))</f>
      </c>
      <c r="BL23" s="4"/>
      <c r="BM23" s="55">
        <f t="shared" si="12"/>
      </c>
      <c r="BN23" s="79"/>
      <c r="BO23" s="17">
        <f>IF(ISNA(MATCH(CONCATENATE(BO$4,$A23),'Výsledková listina'!$G:$G,0)),"",INDEX('Výsledková listina'!$C:$C,MATCH(CONCATENATE(BO$4,$A23),'Výsledková listina'!$G:$G,0),1))</f>
      </c>
      <c r="BP23" s="57">
        <f>IF(ISNA(MATCH(CONCATENATE(BO$4,$A23),'Výsledková listina'!$G:$G,0)),"",INDEX('Výsledková listina'!$H:$H,MATCH(CONCATENATE(BO$4,$A23),'Výsledková listina'!$G:$G,0),1))</f>
      </c>
      <c r="BQ23" s="4"/>
      <c r="BR23" s="55">
        <f t="shared" si="13"/>
      </c>
      <c r="BS23" s="79"/>
      <c r="BT23" s="17">
        <f>IF(ISNA(MATCH(CONCATENATE(BT$4,$A23),'Výsledková listina'!$G:$G,0)),"",INDEX('Výsledková listina'!$C:$C,MATCH(CONCATENATE(BT$4,$A23),'Výsledková listina'!$G:$G,0),1))</f>
      </c>
      <c r="BU23" s="57">
        <f>IF(ISNA(MATCH(CONCATENATE(BT$4,$A23),'Výsledková listina'!$G:$G,0)),"",INDEX('Výsledková listina'!$H:$H,MATCH(CONCATENATE(BT$4,$A23),'Výsledková listina'!$G:$G,0),1))</f>
      </c>
      <c r="BV23" s="4"/>
      <c r="BW23" s="55">
        <f t="shared" si="14"/>
      </c>
      <c r="BX23" s="79"/>
    </row>
    <row r="24" spans="1:76" s="10" customFormat="1" ht="34.5" customHeight="1">
      <c r="A24" s="5">
        <v>19</v>
      </c>
      <c r="B24" s="17">
        <f>IF(ISNA(MATCH(CONCATENATE(B$4,$A24),'Výsledková listina'!$G:$G,0)),"",INDEX('Výsledková listina'!$C:$C,MATCH(CONCATENATE(B$4,$A24),'Výsledková listina'!$G:$G,0),1))</f>
      </c>
      <c r="C24" s="57">
        <f>IF(ISNA(MATCH(CONCATENATE(B$4,$A24),'Výsledková listina'!$G:$G,0)),"",INDEX('Výsledková listina'!$H:$H,MATCH(CONCATENATE(B$4,$A24),'Výsledková listina'!$G:$G,0),1))</f>
      </c>
      <c r="D24" s="4"/>
      <c r="E24" s="55">
        <f t="shared" si="0"/>
      </c>
      <c r="F24" s="79"/>
      <c r="G24" s="17">
        <f>IF(ISNA(MATCH(CONCATENATE(G$4,$A24),'Výsledková listina'!$G:$G,0)),"",INDEX('Výsledková listina'!$C:$C,MATCH(CONCATENATE(G$4,$A24),'Výsledková listina'!$G:$G,0),1))</f>
      </c>
      <c r="H24" s="57">
        <f>IF(ISNA(MATCH(CONCATENATE(G$4,$A24),'Výsledková listina'!$G:$G,0)),"",INDEX('Výsledková listina'!$H:$H,MATCH(CONCATENATE(G$4,$A24),'Výsledková listina'!$G:$G,0),1))</f>
      </c>
      <c r="I24" s="4"/>
      <c r="J24" s="55">
        <f t="shared" si="1"/>
      </c>
      <c r="K24" s="79"/>
      <c r="L24" s="17">
        <f>IF(ISNA(MATCH(CONCATENATE(L$4,$A24),'Výsledková listina'!$G:$G,0)),"",INDEX('Výsledková listina'!$C:$C,MATCH(CONCATENATE(L$4,$A24),'Výsledková listina'!$G:$G,0),1))</f>
      </c>
      <c r="M24" s="57">
        <f>IF(ISNA(MATCH(CONCATENATE(L$4,$A24),'Výsledková listina'!$G:$G,0)),"",INDEX('Výsledková listina'!$H:$H,MATCH(CONCATENATE(L$4,$A24),'Výsledková listina'!$G:$G,0),1))</f>
      </c>
      <c r="N24" s="4"/>
      <c r="O24" s="55">
        <f t="shared" si="2"/>
      </c>
      <c r="P24" s="79"/>
      <c r="Q24" s="17">
        <f>IF(ISNA(MATCH(CONCATENATE(Q$4,$A24),'Výsledková listina'!$G:$G,0)),"",INDEX('Výsledková listina'!$C:$C,MATCH(CONCATENATE(Q$4,$A24),'Výsledková listina'!$G:$G,0),1))</f>
      </c>
      <c r="R24" s="57">
        <f>IF(ISNA(MATCH(CONCATENATE(Q$4,$A24),'Výsledková listina'!$G:$G,0)),"",INDEX('Výsledková listina'!$H:$H,MATCH(CONCATENATE(Q$4,$A24),'Výsledková listina'!$G:$G,0),1))</f>
      </c>
      <c r="S24" s="4"/>
      <c r="T24" s="55">
        <f t="shared" si="3"/>
      </c>
      <c r="U24" s="79"/>
      <c r="V24" s="17">
        <f>IF(ISNA(MATCH(CONCATENATE(V$4,$A24),'Výsledková listina'!$G:$G,0)),"",INDEX('Výsledková listina'!$C:$C,MATCH(CONCATENATE(V$4,$A24),'Výsledková listina'!$G:$G,0),1))</f>
      </c>
      <c r="W24" s="57">
        <f>IF(ISNA(MATCH(CONCATENATE(V$4,$A24),'Výsledková listina'!$G:$G,0)),"",INDEX('Výsledková listina'!$H:$H,MATCH(CONCATENATE(V$4,$A24),'Výsledková listina'!$G:$G,0),1))</f>
      </c>
      <c r="X24" s="4"/>
      <c r="Y24" s="55">
        <f t="shared" si="4"/>
      </c>
      <c r="Z24" s="79"/>
      <c r="AA24" s="17">
        <f>IF(ISNA(MATCH(CONCATENATE(AA$4,$A24),'Výsledková listina'!$G:$G,0)),"",INDEX('Výsledková listina'!$C:$C,MATCH(CONCATENATE(AA$4,$A24),'Výsledková listina'!$G:$G,0),1))</f>
      </c>
      <c r="AB24" s="57">
        <f>IF(ISNA(MATCH(CONCATENATE(AA$4,$A24),'Výsledková listina'!$G:$G,0)),"",INDEX('Výsledková listina'!$H:$H,MATCH(CONCATENATE(AA$4,$A24),'Výsledková listina'!$G:$G,0),1))</f>
      </c>
      <c r="AC24" s="4"/>
      <c r="AD24" s="55">
        <f t="shared" si="5"/>
      </c>
      <c r="AE24" s="79"/>
      <c r="AF24" s="17">
        <f>IF(ISNA(MATCH(CONCATENATE(AF$4,$A24),'Výsledková listina'!$G:$G,0)),"",INDEX('Výsledková listina'!$C:$C,MATCH(CONCATENATE(AF$4,$A24),'Výsledková listina'!$G:$G,0),1))</f>
      </c>
      <c r="AG24" s="57">
        <f>IF(ISNA(MATCH(CONCATENATE(AF$4,$A24),'Výsledková listina'!$G:$G,0)),"",INDEX('Výsledková listina'!$H:$H,MATCH(CONCATENATE(AF$4,$A24),'Výsledková listina'!$G:$G,0),1))</f>
      </c>
      <c r="AH24" s="4"/>
      <c r="AI24" s="55">
        <f t="shared" si="6"/>
      </c>
      <c r="AJ24" s="79"/>
      <c r="AK24" s="17">
        <f>IF(ISNA(MATCH(CONCATENATE(AK$4,$A24),'Výsledková listina'!$G:$G,0)),"",INDEX('Výsledková listina'!$C:$C,MATCH(CONCATENATE(AK$4,$A24),'Výsledková listina'!$G:$G,0),1))</f>
      </c>
      <c r="AL24" s="57">
        <f>IF(ISNA(MATCH(CONCATENATE(AK$4,$A24),'Výsledková listina'!$G:$G,0)),"",INDEX('Výsledková listina'!$H:$H,MATCH(CONCATENATE(AK$4,$A24),'Výsledková listina'!$G:$G,0),1))</f>
      </c>
      <c r="AM24" s="4"/>
      <c r="AN24" s="55">
        <f t="shared" si="7"/>
      </c>
      <c r="AO24" s="79"/>
      <c r="AP24" s="17">
        <f>IF(ISNA(MATCH(CONCATENATE(AP$4,$A24),'Výsledková listina'!$G:$G,0)),"",INDEX('Výsledková listina'!$C:$C,MATCH(CONCATENATE(AP$4,$A24),'Výsledková listina'!$G:$G,0),1))</f>
      </c>
      <c r="AQ24" s="57">
        <f>IF(ISNA(MATCH(CONCATENATE(AP$4,$A24),'Výsledková listina'!$G:$G,0)),"",INDEX('Výsledková listina'!$H:$H,MATCH(CONCATENATE(AP$4,$A24),'Výsledková listina'!$G:$G,0),1))</f>
      </c>
      <c r="AR24" s="4"/>
      <c r="AS24" s="55">
        <f t="shared" si="8"/>
      </c>
      <c r="AT24" s="79"/>
      <c r="AU24" s="17">
        <f>IF(ISNA(MATCH(CONCATENATE(AU$4,$A24),'Výsledková listina'!$G:$G,0)),"",INDEX('Výsledková listina'!$C:$C,MATCH(CONCATENATE(AU$4,$A24),'Výsledková listina'!$G:$G,0),1))</f>
      </c>
      <c r="AV24" s="57">
        <f>IF(ISNA(MATCH(CONCATENATE(AU$4,$A24),'Výsledková listina'!$G:$G,0)),"",INDEX('Výsledková listina'!$H:$H,MATCH(CONCATENATE(AU$4,$A24),'Výsledková listina'!$G:$G,0),1))</f>
      </c>
      <c r="AW24" s="4"/>
      <c r="AX24" s="55">
        <f t="shared" si="9"/>
      </c>
      <c r="AY24" s="79"/>
      <c r="AZ24" s="17">
        <f>IF(ISNA(MATCH(CONCATENATE(AZ$4,$A24),'Výsledková listina'!$G:$G,0)),"",INDEX('Výsledková listina'!$C:$C,MATCH(CONCATENATE(AZ$4,$A24),'Výsledková listina'!$G:$G,0),1))</f>
      </c>
      <c r="BA24" s="57">
        <f>IF(ISNA(MATCH(CONCATENATE(AZ$4,$A24),'Výsledková listina'!$G:$G,0)),"",INDEX('Výsledková listina'!$H:$H,MATCH(CONCATENATE(AZ$4,$A24),'Výsledková listina'!$G:$G,0),1))</f>
      </c>
      <c r="BB24" s="4"/>
      <c r="BC24" s="55">
        <f t="shared" si="10"/>
      </c>
      <c r="BD24" s="79"/>
      <c r="BE24" s="17">
        <f>IF(ISNA(MATCH(CONCATENATE(BE$4,$A24),'Výsledková listina'!$G:$G,0)),"",INDEX('Výsledková listina'!$C:$C,MATCH(CONCATENATE(BE$4,$A24),'Výsledková listina'!$G:$G,0),1))</f>
      </c>
      <c r="BF24" s="57">
        <f>IF(ISNA(MATCH(CONCATENATE(BE$4,$A24),'Výsledková listina'!$G:$G,0)),"",INDEX('Výsledková listina'!$H:$H,MATCH(CONCATENATE(BE$4,$A24),'Výsledková listina'!$G:$G,0),1))</f>
      </c>
      <c r="BG24" s="4"/>
      <c r="BH24" s="55">
        <f t="shared" si="11"/>
      </c>
      <c r="BI24" s="79"/>
      <c r="BJ24" s="17">
        <f>IF(ISNA(MATCH(CONCATENATE(BJ$4,$A24),'Výsledková listina'!$G:$G,0)),"",INDEX('Výsledková listina'!$C:$C,MATCH(CONCATENATE(BJ$4,$A24),'Výsledková listina'!$G:$G,0),1))</f>
      </c>
      <c r="BK24" s="57">
        <f>IF(ISNA(MATCH(CONCATENATE(BJ$4,$A24),'Výsledková listina'!$G:$G,0)),"",INDEX('Výsledková listina'!$H:$H,MATCH(CONCATENATE(BJ$4,$A24),'Výsledková listina'!$G:$G,0),1))</f>
      </c>
      <c r="BL24" s="4"/>
      <c r="BM24" s="55">
        <f t="shared" si="12"/>
      </c>
      <c r="BN24" s="79"/>
      <c r="BO24" s="17">
        <f>IF(ISNA(MATCH(CONCATENATE(BO$4,$A24),'Výsledková listina'!$G:$G,0)),"",INDEX('Výsledková listina'!$C:$C,MATCH(CONCATENATE(BO$4,$A24),'Výsledková listina'!$G:$G,0),1))</f>
      </c>
      <c r="BP24" s="57">
        <f>IF(ISNA(MATCH(CONCATENATE(BO$4,$A24),'Výsledková listina'!$G:$G,0)),"",INDEX('Výsledková listina'!$H:$H,MATCH(CONCATENATE(BO$4,$A24),'Výsledková listina'!$G:$G,0),1))</f>
      </c>
      <c r="BQ24" s="4"/>
      <c r="BR24" s="55">
        <f t="shared" si="13"/>
      </c>
      <c r="BS24" s="79"/>
      <c r="BT24" s="17">
        <f>IF(ISNA(MATCH(CONCATENATE(BT$4,$A24),'Výsledková listina'!$G:$G,0)),"",INDEX('Výsledková listina'!$C:$C,MATCH(CONCATENATE(BT$4,$A24),'Výsledková listina'!$G:$G,0),1))</f>
      </c>
      <c r="BU24" s="57">
        <f>IF(ISNA(MATCH(CONCATENATE(BT$4,$A24),'Výsledková listina'!$G:$G,0)),"",INDEX('Výsledková listina'!$H:$H,MATCH(CONCATENATE(BT$4,$A24),'Výsledková listina'!$G:$G,0),1))</f>
      </c>
      <c r="BV24" s="4"/>
      <c r="BW24" s="55">
        <f t="shared" si="14"/>
      </c>
      <c r="BX24" s="79"/>
    </row>
    <row r="25" spans="1:76" s="10" customFormat="1" ht="34.5" customHeight="1">
      <c r="A25" s="5">
        <v>20</v>
      </c>
      <c r="B25" s="17">
        <f>IF(ISNA(MATCH(CONCATENATE(B$4,$A25),'Výsledková listina'!$G:$G,0)),"",INDEX('Výsledková listina'!$C:$C,MATCH(CONCATENATE(B$4,$A25),'Výsledková listina'!$G:$G,0),1))</f>
      </c>
      <c r="C25" s="57">
        <f>IF(ISNA(MATCH(CONCATENATE(B$4,$A25),'Výsledková listina'!$G:$G,0)),"",INDEX('Výsledková listina'!$H:$H,MATCH(CONCATENATE(B$4,$A25),'Výsledková listina'!$G:$G,0),1))</f>
      </c>
      <c r="D25" s="4"/>
      <c r="E25" s="55">
        <f t="shared" si="0"/>
      </c>
      <c r="F25" s="79"/>
      <c r="G25" s="17">
        <f>IF(ISNA(MATCH(CONCATENATE(G$4,$A25),'Výsledková listina'!$G:$G,0)),"",INDEX('Výsledková listina'!$C:$C,MATCH(CONCATENATE(G$4,$A25),'Výsledková listina'!$G:$G,0),1))</f>
      </c>
      <c r="H25" s="57">
        <f>IF(ISNA(MATCH(CONCATENATE(G$4,$A25),'Výsledková listina'!$G:$G,0)),"",INDEX('Výsledková listina'!$H:$H,MATCH(CONCATENATE(G$4,$A25),'Výsledková listina'!$G:$G,0),1))</f>
      </c>
      <c r="I25" s="4"/>
      <c r="J25" s="55">
        <f t="shared" si="1"/>
      </c>
      <c r="K25" s="79"/>
      <c r="L25" s="17">
        <f>IF(ISNA(MATCH(CONCATENATE(L$4,$A25),'Výsledková listina'!$G:$G,0)),"",INDEX('Výsledková listina'!$C:$C,MATCH(CONCATENATE(L$4,$A25),'Výsledková listina'!$G:$G,0),1))</f>
      </c>
      <c r="M25" s="57">
        <f>IF(ISNA(MATCH(CONCATENATE(L$4,$A25),'Výsledková listina'!$G:$G,0)),"",INDEX('Výsledková listina'!$H:$H,MATCH(CONCATENATE(L$4,$A25),'Výsledková listina'!$G:$G,0),1))</f>
      </c>
      <c r="N25" s="4"/>
      <c r="O25" s="55">
        <f t="shared" si="2"/>
      </c>
      <c r="P25" s="79"/>
      <c r="Q25" s="17">
        <f>IF(ISNA(MATCH(CONCATENATE(Q$4,$A25),'Výsledková listina'!$G:$G,0)),"",INDEX('Výsledková listina'!$C:$C,MATCH(CONCATENATE(Q$4,$A25),'Výsledková listina'!$G:$G,0),1))</f>
      </c>
      <c r="R25" s="57">
        <f>IF(ISNA(MATCH(CONCATENATE(Q$4,$A25),'Výsledková listina'!$G:$G,0)),"",INDEX('Výsledková listina'!$H:$H,MATCH(CONCATENATE(Q$4,$A25),'Výsledková listina'!$G:$G,0),1))</f>
      </c>
      <c r="S25" s="4"/>
      <c r="T25" s="55">
        <f t="shared" si="3"/>
      </c>
      <c r="U25" s="79"/>
      <c r="V25" s="17">
        <f>IF(ISNA(MATCH(CONCATENATE(V$4,$A25),'Výsledková listina'!$G:$G,0)),"",INDEX('Výsledková listina'!$C:$C,MATCH(CONCATENATE(V$4,$A25),'Výsledková listina'!$G:$G,0),1))</f>
      </c>
      <c r="W25" s="57">
        <f>IF(ISNA(MATCH(CONCATENATE(V$4,$A25),'Výsledková listina'!$G:$G,0)),"",INDEX('Výsledková listina'!$H:$H,MATCH(CONCATENATE(V$4,$A25),'Výsledková listina'!$G:$G,0),1))</f>
      </c>
      <c r="X25" s="4"/>
      <c r="Y25" s="55">
        <f t="shared" si="4"/>
      </c>
      <c r="Z25" s="79"/>
      <c r="AA25" s="17">
        <f>IF(ISNA(MATCH(CONCATENATE(AA$4,$A25),'Výsledková listina'!$G:$G,0)),"",INDEX('Výsledková listina'!$C:$C,MATCH(CONCATENATE(AA$4,$A25),'Výsledková listina'!$G:$G,0),1))</f>
      </c>
      <c r="AB25" s="57">
        <f>IF(ISNA(MATCH(CONCATENATE(AA$4,$A25),'Výsledková listina'!$G:$G,0)),"",INDEX('Výsledková listina'!$H:$H,MATCH(CONCATENATE(AA$4,$A25),'Výsledková listina'!$G:$G,0),1))</f>
      </c>
      <c r="AC25" s="4"/>
      <c r="AD25" s="55">
        <f t="shared" si="5"/>
      </c>
      <c r="AE25" s="79"/>
      <c r="AF25" s="17">
        <f>IF(ISNA(MATCH(CONCATENATE(AF$4,$A25),'Výsledková listina'!$G:$G,0)),"",INDEX('Výsledková listina'!$C:$C,MATCH(CONCATENATE(AF$4,$A25),'Výsledková listina'!$G:$G,0),1))</f>
      </c>
      <c r="AG25" s="57">
        <f>IF(ISNA(MATCH(CONCATENATE(AF$4,$A25),'Výsledková listina'!$G:$G,0)),"",INDEX('Výsledková listina'!$H:$H,MATCH(CONCATENATE(AF$4,$A25),'Výsledková listina'!$G:$G,0),1))</f>
      </c>
      <c r="AH25" s="4"/>
      <c r="AI25" s="55">
        <f t="shared" si="6"/>
      </c>
      <c r="AJ25" s="79"/>
      <c r="AK25" s="17">
        <f>IF(ISNA(MATCH(CONCATENATE(AK$4,$A25),'Výsledková listina'!$G:$G,0)),"",INDEX('Výsledková listina'!$C:$C,MATCH(CONCATENATE(AK$4,$A25),'Výsledková listina'!$G:$G,0),1))</f>
      </c>
      <c r="AL25" s="57">
        <f>IF(ISNA(MATCH(CONCATENATE(AK$4,$A25),'Výsledková listina'!$G:$G,0)),"",INDEX('Výsledková listina'!$H:$H,MATCH(CONCATENATE(AK$4,$A25),'Výsledková listina'!$G:$G,0),1))</f>
      </c>
      <c r="AM25" s="4"/>
      <c r="AN25" s="55">
        <f t="shared" si="7"/>
      </c>
      <c r="AO25" s="79"/>
      <c r="AP25" s="17">
        <f>IF(ISNA(MATCH(CONCATENATE(AP$4,$A25),'Výsledková listina'!$G:$G,0)),"",INDEX('Výsledková listina'!$C:$C,MATCH(CONCATENATE(AP$4,$A25),'Výsledková listina'!$G:$G,0),1))</f>
      </c>
      <c r="AQ25" s="57">
        <f>IF(ISNA(MATCH(CONCATENATE(AP$4,$A25),'Výsledková listina'!$G:$G,0)),"",INDEX('Výsledková listina'!$H:$H,MATCH(CONCATENATE(AP$4,$A25),'Výsledková listina'!$G:$G,0),1))</f>
      </c>
      <c r="AR25" s="4"/>
      <c r="AS25" s="55">
        <f t="shared" si="8"/>
      </c>
      <c r="AT25" s="79"/>
      <c r="AU25" s="17">
        <f>IF(ISNA(MATCH(CONCATENATE(AU$4,$A25),'Výsledková listina'!$G:$G,0)),"",INDEX('Výsledková listina'!$C:$C,MATCH(CONCATENATE(AU$4,$A25),'Výsledková listina'!$G:$G,0),1))</f>
      </c>
      <c r="AV25" s="57">
        <f>IF(ISNA(MATCH(CONCATENATE(AU$4,$A25),'Výsledková listina'!$G:$G,0)),"",INDEX('Výsledková listina'!$H:$H,MATCH(CONCATENATE(AU$4,$A25),'Výsledková listina'!$G:$G,0),1))</f>
      </c>
      <c r="AW25" s="4"/>
      <c r="AX25" s="55">
        <f t="shared" si="9"/>
      </c>
      <c r="AY25" s="79"/>
      <c r="AZ25" s="17">
        <f>IF(ISNA(MATCH(CONCATENATE(AZ$4,$A25),'Výsledková listina'!$G:$G,0)),"",INDEX('Výsledková listina'!$C:$C,MATCH(CONCATENATE(AZ$4,$A25),'Výsledková listina'!$G:$G,0),1))</f>
      </c>
      <c r="BA25" s="57">
        <f>IF(ISNA(MATCH(CONCATENATE(AZ$4,$A25),'Výsledková listina'!$G:$G,0)),"",INDEX('Výsledková listina'!$H:$H,MATCH(CONCATENATE(AZ$4,$A25),'Výsledková listina'!$G:$G,0),1))</f>
      </c>
      <c r="BB25" s="4"/>
      <c r="BC25" s="55">
        <f t="shared" si="10"/>
      </c>
      <c r="BD25" s="79"/>
      <c r="BE25" s="17">
        <f>IF(ISNA(MATCH(CONCATENATE(BE$4,$A25),'Výsledková listina'!$G:$G,0)),"",INDEX('Výsledková listina'!$C:$C,MATCH(CONCATENATE(BE$4,$A25),'Výsledková listina'!$G:$G,0),1))</f>
      </c>
      <c r="BF25" s="57">
        <f>IF(ISNA(MATCH(CONCATENATE(BE$4,$A25),'Výsledková listina'!$G:$G,0)),"",INDEX('Výsledková listina'!$H:$H,MATCH(CONCATENATE(BE$4,$A25),'Výsledková listina'!$G:$G,0),1))</f>
      </c>
      <c r="BG25" s="4"/>
      <c r="BH25" s="55">
        <f t="shared" si="11"/>
      </c>
      <c r="BI25" s="79"/>
      <c r="BJ25" s="17">
        <f>IF(ISNA(MATCH(CONCATENATE(BJ$4,$A25),'Výsledková listina'!$G:$G,0)),"",INDEX('Výsledková listina'!$C:$C,MATCH(CONCATENATE(BJ$4,$A25),'Výsledková listina'!$G:$G,0),1))</f>
      </c>
      <c r="BK25" s="57">
        <f>IF(ISNA(MATCH(CONCATENATE(BJ$4,$A25),'Výsledková listina'!$G:$G,0)),"",INDEX('Výsledková listina'!$H:$H,MATCH(CONCATENATE(BJ$4,$A25),'Výsledková listina'!$G:$G,0),1))</f>
      </c>
      <c r="BL25" s="4"/>
      <c r="BM25" s="55">
        <f t="shared" si="12"/>
      </c>
      <c r="BN25" s="79"/>
      <c r="BO25" s="17">
        <f>IF(ISNA(MATCH(CONCATENATE(BO$4,$A25),'Výsledková listina'!$G:$G,0)),"",INDEX('Výsledková listina'!$C:$C,MATCH(CONCATENATE(BO$4,$A25),'Výsledková listina'!$G:$G,0),1))</f>
      </c>
      <c r="BP25" s="57">
        <f>IF(ISNA(MATCH(CONCATENATE(BO$4,$A25),'Výsledková listina'!$G:$G,0)),"",INDEX('Výsledková listina'!$H:$H,MATCH(CONCATENATE(BO$4,$A25),'Výsledková listina'!$G:$G,0),1))</f>
      </c>
      <c r="BQ25" s="4"/>
      <c r="BR25" s="55">
        <f t="shared" si="13"/>
      </c>
      <c r="BS25" s="79"/>
      <c r="BT25" s="17">
        <f>IF(ISNA(MATCH(CONCATENATE(BT$4,$A25),'Výsledková listina'!$G:$G,0)),"",INDEX('Výsledková listina'!$C:$C,MATCH(CONCATENATE(BT$4,$A25),'Výsledková listina'!$G:$G,0),1))</f>
      </c>
      <c r="BU25" s="57">
        <f>IF(ISNA(MATCH(CONCATENATE(BT$4,$A25),'Výsledková listina'!$G:$G,0)),"",INDEX('Výsledková listina'!$H:$H,MATCH(CONCATENATE(BT$4,$A25),'Výsledková listina'!$G:$G,0),1))</f>
      </c>
      <c r="BV25" s="4"/>
      <c r="BW25" s="55">
        <f t="shared" si="14"/>
      </c>
      <c r="BX25" s="79"/>
    </row>
    <row r="26" spans="1:76" s="10" customFormat="1" ht="34.5" customHeight="1">
      <c r="A26" s="5">
        <v>21</v>
      </c>
      <c r="B26" s="17">
        <f>IF(ISNA(MATCH(CONCATENATE(B$4,$A26),'Výsledková listina'!$G:$G,0)),"",INDEX('Výsledková listina'!$C:$C,MATCH(CONCATENATE(B$4,$A26),'Výsledková listina'!$G:$G,0),1))</f>
      </c>
      <c r="C26" s="57">
        <f>IF(ISNA(MATCH(CONCATENATE(B$4,$A26),'Výsledková listina'!$G:$G,0)),"",INDEX('Výsledková listina'!$H:$H,MATCH(CONCATENATE(B$4,$A26),'Výsledková listina'!$G:$G,0),1))</f>
      </c>
      <c r="D26" s="4"/>
      <c r="E26" s="55">
        <f t="shared" si="0"/>
      </c>
      <c r="F26" s="79"/>
      <c r="G26" s="17">
        <f>IF(ISNA(MATCH(CONCATENATE(G$4,$A26),'Výsledková listina'!$G:$G,0)),"",INDEX('Výsledková listina'!$C:$C,MATCH(CONCATENATE(G$4,$A26),'Výsledková listina'!$G:$G,0),1))</f>
      </c>
      <c r="H26" s="57">
        <f>IF(ISNA(MATCH(CONCATENATE(G$4,$A26),'Výsledková listina'!$G:$G,0)),"",INDEX('Výsledková listina'!$H:$H,MATCH(CONCATENATE(G$4,$A26),'Výsledková listina'!$G:$G,0),1))</f>
      </c>
      <c r="I26" s="4"/>
      <c r="J26" s="55">
        <f t="shared" si="1"/>
      </c>
      <c r="K26" s="79"/>
      <c r="L26" s="17">
        <f>IF(ISNA(MATCH(CONCATENATE(L$4,$A26),'Výsledková listina'!$G:$G,0)),"",INDEX('Výsledková listina'!$C:$C,MATCH(CONCATENATE(L$4,$A26),'Výsledková listina'!$G:$G,0),1))</f>
      </c>
      <c r="M26" s="57">
        <f>IF(ISNA(MATCH(CONCATENATE(L$4,$A26),'Výsledková listina'!$G:$G,0)),"",INDEX('Výsledková listina'!$H:$H,MATCH(CONCATENATE(L$4,$A26),'Výsledková listina'!$G:$G,0),1))</f>
      </c>
      <c r="N26" s="4"/>
      <c r="O26" s="55">
        <f t="shared" si="2"/>
      </c>
      <c r="P26" s="79"/>
      <c r="Q26" s="17">
        <f>IF(ISNA(MATCH(CONCATENATE(Q$4,$A26),'Výsledková listina'!$G:$G,0)),"",INDEX('Výsledková listina'!$C:$C,MATCH(CONCATENATE(Q$4,$A26),'Výsledková listina'!$G:$G,0),1))</f>
      </c>
      <c r="R26" s="57">
        <f>IF(ISNA(MATCH(CONCATENATE(Q$4,$A26),'Výsledková listina'!$G:$G,0)),"",INDEX('Výsledková listina'!$H:$H,MATCH(CONCATENATE(Q$4,$A26),'Výsledková listina'!$G:$G,0),1))</f>
      </c>
      <c r="S26" s="4"/>
      <c r="T26" s="55">
        <f t="shared" si="3"/>
      </c>
      <c r="U26" s="79"/>
      <c r="V26" s="17">
        <f>IF(ISNA(MATCH(CONCATENATE(V$4,$A26),'Výsledková listina'!$G:$G,0)),"",INDEX('Výsledková listina'!$C:$C,MATCH(CONCATENATE(V$4,$A26),'Výsledková listina'!$G:$G,0),1))</f>
      </c>
      <c r="W26" s="57">
        <f>IF(ISNA(MATCH(CONCATENATE(V$4,$A26),'Výsledková listina'!$G:$G,0)),"",INDEX('Výsledková listina'!$H:$H,MATCH(CONCATENATE(V$4,$A26),'Výsledková listina'!$G:$G,0),1))</f>
      </c>
      <c r="X26" s="4"/>
      <c r="Y26" s="55">
        <f t="shared" si="4"/>
      </c>
      <c r="Z26" s="79"/>
      <c r="AA26" s="17">
        <f>IF(ISNA(MATCH(CONCATENATE(AA$4,$A26),'Výsledková listina'!$G:$G,0)),"",INDEX('Výsledková listina'!$C:$C,MATCH(CONCATENATE(AA$4,$A26),'Výsledková listina'!$G:$G,0),1))</f>
      </c>
      <c r="AB26" s="57">
        <f>IF(ISNA(MATCH(CONCATENATE(AA$4,$A26),'Výsledková listina'!$G:$G,0)),"",INDEX('Výsledková listina'!$H:$H,MATCH(CONCATENATE(AA$4,$A26),'Výsledková listina'!$G:$G,0),1))</f>
      </c>
      <c r="AC26" s="4"/>
      <c r="AD26" s="55">
        <f t="shared" si="5"/>
      </c>
      <c r="AE26" s="79"/>
      <c r="AF26" s="17">
        <f>IF(ISNA(MATCH(CONCATENATE(AF$4,$A26),'Výsledková listina'!$G:$G,0)),"",INDEX('Výsledková listina'!$C:$C,MATCH(CONCATENATE(AF$4,$A26),'Výsledková listina'!$G:$G,0),1))</f>
      </c>
      <c r="AG26" s="57">
        <f>IF(ISNA(MATCH(CONCATENATE(AF$4,$A26),'Výsledková listina'!$G:$G,0)),"",INDEX('Výsledková listina'!$H:$H,MATCH(CONCATENATE(AF$4,$A26),'Výsledková listina'!$G:$G,0),1))</f>
      </c>
      <c r="AH26" s="4"/>
      <c r="AI26" s="55">
        <f t="shared" si="6"/>
      </c>
      <c r="AJ26" s="79"/>
      <c r="AK26" s="17">
        <f>IF(ISNA(MATCH(CONCATENATE(AK$4,$A26),'Výsledková listina'!$G:$G,0)),"",INDEX('Výsledková listina'!$C:$C,MATCH(CONCATENATE(AK$4,$A26),'Výsledková listina'!$G:$G,0),1))</f>
      </c>
      <c r="AL26" s="57">
        <f>IF(ISNA(MATCH(CONCATENATE(AK$4,$A26),'Výsledková listina'!$G:$G,0)),"",INDEX('Výsledková listina'!$H:$H,MATCH(CONCATENATE(AK$4,$A26),'Výsledková listina'!$G:$G,0),1))</f>
      </c>
      <c r="AM26" s="4"/>
      <c r="AN26" s="55">
        <f t="shared" si="7"/>
      </c>
      <c r="AO26" s="79"/>
      <c r="AP26" s="17">
        <f>IF(ISNA(MATCH(CONCATENATE(AP$4,$A26),'Výsledková listina'!$G:$G,0)),"",INDEX('Výsledková listina'!$C:$C,MATCH(CONCATENATE(AP$4,$A26),'Výsledková listina'!$G:$G,0),1))</f>
      </c>
      <c r="AQ26" s="57">
        <f>IF(ISNA(MATCH(CONCATENATE(AP$4,$A26),'Výsledková listina'!$G:$G,0)),"",INDEX('Výsledková listina'!$H:$H,MATCH(CONCATENATE(AP$4,$A26),'Výsledková listina'!$G:$G,0),1))</f>
      </c>
      <c r="AR26" s="4"/>
      <c r="AS26" s="55">
        <f t="shared" si="8"/>
      </c>
      <c r="AT26" s="79"/>
      <c r="AU26" s="17">
        <f>IF(ISNA(MATCH(CONCATENATE(AU$4,$A26),'Výsledková listina'!$G:$G,0)),"",INDEX('Výsledková listina'!$C:$C,MATCH(CONCATENATE(AU$4,$A26),'Výsledková listina'!$G:$G,0),1))</f>
      </c>
      <c r="AV26" s="57">
        <f>IF(ISNA(MATCH(CONCATENATE(AU$4,$A26),'Výsledková listina'!$G:$G,0)),"",INDEX('Výsledková listina'!$H:$H,MATCH(CONCATENATE(AU$4,$A26),'Výsledková listina'!$G:$G,0),1))</f>
      </c>
      <c r="AW26" s="4"/>
      <c r="AX26" s="55">
        <f t="shared" si="9"/>
      </c>
      <c r="AY26" s="79"/>
      <c r="AZ26" s="17">
        <f>IF(ISNA(MATCH(CONCATENATE(AZ$4,$A26),'Výsledková listina'!$G:$G,0)),"",INDEX('Výsledková listina'!$C:$C,MATCH(CONCATENATE(AZ$4,$A26),'Výsledková listina'!$G:$G,0),1))</f>
      </c>
      <c r="BA26" s="57">
        <f>IF(ISNA(MATCH(CONCATENATE(AZ$4,$A26),'Výsledková listina'!$G:$G,0)),"",INDEX('Výsledková listina'!$H:$H,MATCH(CONCATENATE(AZ$4,$A26),'Výsledková listina'!$G:$G,0),1))</f>
      </c>
      <c r="BB26" s="4"/>
      <c r="BC26" s="55">
        <f t="shared" si="10"/>
      </c>
      <c r="BD26" s="79"/>
      <c r="BE26" s="17">
        <f>IF(ISNA(MATCH(CONCATENATE(BE$4,$A26),'Výsledková listina'!$G:$G,0)),"",INDEX('Výsledková listina'!$C:$C,MATCH(CONCATENATE(BE$4,$A26),'Výsledková listina'!$G:$G,0),1))</f>
      </c>
      <c r="BF26" s="57">
        <f>IF(ISNA(MATCH(CONCATENATE(BE$4,$A26),'Výsledková listina'!$G:$G,0)),"",INDEX('Výsledková listina'!$H:$H,MATCH(CONCATENATE(BE$4,$A26),'Výsledková listina'!$G:$G,0),1))</f>
      </c>
      <c r="BG26" s="4"/>
      <c r="BH26" s="55">
        <f t="shared" si="11"/>
      </c>
      <c r="BI26" s="79"/>
      <c r="BJ26" s="17">
        <f>IF(ISNA(MATCH(CONCATENATE(BJ$4,$A26),'Výsledková listina'!$G:$G,0)),"",INDEX('Výsledková listina'!$C:$C,MATCH(CONCATENATE(BJ$4,$A26),'Výsledková listina'!$G:$G,0),1))</f>
      </c>
      <c r="BK26" s="57">
        <f>IF(ISNA(MATCH(CONCATENATE(BJ$4,$A26),'Výsledková listina'!$G:$G,0)),"",INDEX('Výsledková listina'!$H:$H,MATCH(CONCATENATE(BJ$4,$A26),'Výsledková listina'!$G:$G,0),1))</f>
      </c>
      <c r="BL26" s="4"/>
      <c r="BM26" s="55">
        <f t="shared" si="12"/>
      </c>
      <c r="BN26" s="79"/>
      <c r="BO26" s="17">
        <f>IF(ISNA(MATCH(CONCATENATE(BO$4,$A26),'Výsledková listina'!$G:$G,0)),"",INDEX('Výsledková listina'!$C:$C,MATCH(CONCATENATE(BO$4,$A26),'Výsledková listina'!$G:$G,0),1))</f>
      </c>
      <c r="BP26" s="57">
        <f>IF(ISNA(MATCH(CONCATENATE(BO$4,$A26),'Výsledková listina'!$G:$G,0)),"",INDEX('Výsledková listina'!$H:$H,MATCH(CONCATENATE(BO$4,$A26),'Výsledková listina'!$G:$G,0),1))</f>
      </c>
      <c r="BQ26" s="4"/>
      <c r="BR26" s="55">
        <f t="shared" si="13"/>
      </c>
      <c r="BS26" s="79"/>
      <c r="BT26" s="17">
        <f>IF(ISNA(MATCH(CONCATENATE(BT$4,$A26),'Výsledková listina'!$G:$G,0)),"",INDEX('Výsledková listina'!$C:$C,MATCH(CONCATENATE(BT$4,$A26),'Výsledková listina'!$G:$G,0),1))</f>
      </c>
      <c r="BU26" s="57">
        <f>IF(ISNA(MATCH(CONCATENATE(BT$4,$A26),'Výsledková listina'!$G:$G,0)),"",INDEX('Výsledková listina'!$H:$H,MATCH(CONCATENATE(BT$4,$A26),'Výsledková listina'!$G:$G,0),1))</f>
      </c>
      <c r="BV26" s="4"/>
      <c r="BW26" s="55">
        <f t="shared" si="14"/>
      </c>
      <c r="BX26" s="79"/>
    </row>
    <row r="27" spans="1:76" s="10" customFormat="1" ht="34.5" customHeight="1">
      <c r="A27" s="5">
        <v>22</v>
      </c>
      <c r="B27" s="17">
        <f>IF(ISNA(MATCH(CONCATENATE(B$4,$A27),'Výsledková listina'!$G:$G,0)),"",INDEX('Výsledková listina'!$C:$C,MATCH(CONCATENATE(B$4,$A27),'Výsledková listina'!$G:$G,0),1))</f>
      </c>
      <c r="C27" s="57">
        <f>IF(ISNA(MATCH(CONCATENATE(B$4,$A27),'Výsledková listina'!$G:$G,0)),"",INDEX('Výsledková listina'!$H:$H,MATCH(CONCATENATE(B$4,$A27),'Výsledková listina'!$G:$G,0),1))</f>
      </c>
      <c r="D27" s="4"/>
      <c r="E27" s="55">
        <f t="shared" si="0"/>
      </c>
      <c r="F27" s="79"/>
      <c r="G27" s="17">
        <f>IF(ISNA(MATCH(CONCATENATE(G$4,$A27),'Výsledková listina'!$G:$G,0)),"",INDEX('Výsledková listina'!$C:$C,MATCH(CONCATENATE(G$4,$A27),'Výsledková listina'!$G:$G,0),1))</f>
      </c>
      <c r="H27" s="57">
        <f>IF(ISNA(MATCH(CONCATENATE(G$4,$A27),'Výsledková listina'!$G:$G,0)),"",INDEX('Výsledková listina'!$H:$H,MATCH(CONCATENATE(G$4,$A27),'Výsledková listina'!$G:$G,0),1))</f>
      </c>
      <c r="I27" s="4"/>
      <c r="J27" s="55">
        <f t="shared" si="1"/>
      </c>
      <c r="K27" s="79"/>
      <c r="L27" s="17">
        <f>IF(ISNA(MATCH(CONCATENATE(L$4,$A27),'Výsledková listina'!$G:$G,0)),"",INDEX('Výsledková listina'!$C:$C,MATCH(CONCATENATE(L$4,$A27),'Výsledková listina'!$G:$G,0),1))</f>
      </c>
      <c r="M27" s="57">
        <f>IF(ISNA(MATCH(CONCATENATE(L$4,$A27),'Výsledková listina'!$G:$G,0)),"",INDEX('Výsledková listina'!$H:$H,MATCH(CONCATENATE(L$4,$A27),'Výsledková listina'!$G:$G,0),1))</f>
      </c>
      <c r="N27" s="4"/>
      <c r="O27" s="55">
        <f t="shared" si="2"/>
      </c>
      <c r="P27" s="79"/>
      <c r="Q27" s="17">
        <f>IF(ISNA(MATCH(CONCATENATE(Q$4,$A27),'Výsledková listina'!$G:$G,0)),"",INDEX('Výsledková listina'!$C:$C,MATCH(CONCATENATE(Q$4,$A27),'Výsledková listina'!$G:$G,0),1))</f>
      </c>
      <c r="R27" s="57">
        <f>IF(ISNA(MATCH(CONCATENATE(Q$4,$A27),'Výsledková listina'!$G:$G,0)),"",INDEX('Výsledková listina'!$H:$H,MATCH(CONCATENATE(Q$4,$A27),'Výsledková listina'!$G:$G,0),1))</f>
      </c>
      <c r="S27" s="4"/>
      <c r="T27" s="55">
        <f t="shared" si="3"/>
      </c>
      <c r="U27" s="79"/>
      <c r="V27" s="17">
        <f>IF(ISNA(MATCH(CONCATENATE(V$4,$A27),'Výsledková listina'!$G:$G,0)),"",INDEX('Výsledková listina'!$C:$C,MATCH(CONCATENATE(V$4,$A27),'Výsledková listina'!$G:$G,0),1))</f>
      </c>
      <c r="W27" s="57">
        <f>IF(ISNA(MATCH(CONCATENATE(V$4,$A27),'Výsledková listina'!$G:$G,0)),"",INDEX('Výsledková listina'!$H:$H,MATCH(CONCATENATE(V$4,$A27),'Výsledková listina'!$G:$G,0),1))</f>
      </c>
      <c r="X27" s="4"/>
      <c r="Y27" s="55">
        <f t="shared" si="4"/>
      </c>
      <c r="Z27" s="79"/>
      <c r="AA27" s="17">
        <f>IF(ISNA(MATCH(CONCATENATE(AA$4,$A27),'Výsledková listina'!$G:$G,0)),"",INDEX('Výsledková listina'!$C:$C,MATCH(CONCATENATE(AA$4,$A27),'Výsledková listina'!$G:$G,0),1))</f>
      </c>
      <c r="AB27" s="57">
        <f>IF(ISNA(MATCH(CONCATENATE(AA$4,$A27),'Výsledková listina'!$G:$G,0)),"",INDEX('Výsledková listina'!$H:$H,MATCH(CONCATENATE(AA$4,$A27),'Výsledková listina'!$G:$G,0),1))</f>
      </c>
      <c r="AC27" s="4"/>
      <c r="AD27" s="55">
        <f t="shared" si="5"/>
      </c>
      <c r="AE27" s="79"/>
      <c r="AF27" s="17">
        <f>IF(ISNA(MATCH(CONCATENATE(AF$4,$A27),'Výsledková listina'!$G:$G,0)),"",INDEX('Výsledková listina'!$C:$C,MATCH(CONCATENATE(AF$4,$A27),'Výsledková listina'!$G:$G,0),1))</f>
      </c>
      <c r="AG27" s="57">
        <f>IF(ISNA(MATCH(CONCATENATE(AF$4,$A27),'Výsledková listina'!$G:$G,0)),"",INDEX('Výsledková listina'!$H:$H,MATCH(CONCATENATE(AF$4,$A27),'Výsledková listina'!$G:$G,0),1))</f>
      </c>
      <c r="AH27" s="4"/>
      <c r="AI27" s="55">
        <f t="shared" si="6"/>
      </c>
      <c r="AJ27" s="79"/>
      <c r="AK27" s="17">
        <f>IF(ISNA(MATCH(CONCATENATE(AK$4,$A27),'Výsledková listina'!$G:$G,0)),"",INDEX('Výsledková listina'!$C:$C,MATCH(CONCATENATE(AK$4,$A27),'Výsledková listina'!$G:$G,0),1))</f>
      </c>
      <c r="AL27" s="57">
        <f>IF(ISNA(MATCH(CONCATENATE(AK$4,$A27),'Výsledková listina'!$G:$G,0)),"",INDEX('Výsledková listina'!$H:$H,MATCH(CONCATENATE(AK$4,$A27),'Výsledková listina'!$G:$G,0),1))</f>
      </c>
      <c r="AM27" s="4"/>
      <c r="AN27" s="55">
        <f t="shared" si="7"/>
      </c>
      <c r="AO27" s="79"/>
      <c r="AP27" s="17">
        <f>IF(ISNA(MATCH(CONCATENATE(AP$4,$A27),'Výsledková listina'!$G:$G,0)),"",INDEX('Výsledková listina'!$C:$C,MATCH(CONCATENATE(AP$4,$A27),'Výsledková listina'!$G:$G,0),1))</f>
      </c>
      <c r="AQ27" s="57">
        <f>IF(ISNA(MATCH(CONCATENATE(AP$4,$A27),'Výsledková listina'!$G:$G,0)),"",INDEX('Výsledková listina'!$H:$H,MATCH(CONCATENATE(AP$4,$A27),'Výsledková listina'!$G:$G,0),1))</f>
      </c>
      <c r="AR27" s="4"/>
      <c r="AS27" s="55">
        <f t="shared" si="8"/>
      </c>
      <c r="AT27" s="79"/>
      <c r="AU27" s="17">
        <f>IF(ISNA(MATCH(CONCATENATE(AU$4,$A27),'Výsledková listina'!$G:$G,0)),"",INDEX('Výsledková listina'!$C:$C,MATCH(CONCATENATE(AU$4,$A27),'Výsledková listina'!$G:$G,0),1))</f>
      </c>
      <c r="AV27" s="57">
        <f>IF(ISNA(MATCH(CONCATENATE(AU$4,$A27),'Výsledková listina'!$G:$G,0)),"",INDEX('Výsledková listina'!$H:$H,MATCH(CONCATENATE(AU$4,$A27),'Výsledková listina'!$G:$G,0),1))</f>
      </c>
      <c r="AW27" s="4"/>
      <c r="AX27" s="55">
        <f t="shared" si="9"/>
      </c>
      <c r="AY27" s="79"/>
      <c r="AZ27" s="17">
        <f>IF(ISNA(MATCH(CONCATENATE(AZ$4,$A27),'Výsledková listina'!$G:$G,0)),"",INDEX('Výsledková listina'!$C:$C,MATCH(CONCATENATE(AZ$4,$A27),'Výsledková listina'!$G:$G,0),1))</f>
      </c>
      <c r="BA27" s="57">
        <f>IF(ISNA(MATCH(CONCATENATE(AZ$4,$A27),'Výsledková listina'!$G:$G,0)),"",INDEX('Výsledková listina'!$H:$H,MATCH(CONCATENATE(AZ$4,$A27),'Výsledková listina'!$G:$G,0),1))</f>
      </c>
      <c r="BB27" s="4"/>
      <c r="BC27" s="55">
        <f t="shared" si="10"/>
      </c>
      <c r="BD27" s="79"/>
      <c r="BE27" s="17">
        <f>IF(ISNA(MATCH(CONCATENATE(BE$4,$A27),'Výsledková listina'!$G:$G,0)),"",INDEX('Výsledková listina'!$C:$C,MATCH(CONCATENATE(BE$4,$A27),'Výsledková listina'!$G:$G,0),1))</f>
      </c>
      <c r="BF27" s="57">
        <f>IF(ISNA(MATCH(CONCATENATE(BE$4,$A27),'Výsledková listina'!$G:$G,0)),"",INDEX('Výsledková listina'!$H:$H,MATCH(CONCATENATE(BE$4,$A27),'Výsledková listina'!$G:$G,0),1))</f>
      </c>
      <c r="BG27" s="4"/>
      <c r="BH27" s="55">
        <f t="shared" si="11"/>
      </c>
      <c r="BI27" s="79"/>
      <c r="BJ27" s="17">
        <f>IF(ISNA(MATCH(CONCATENATE(BJ$4,$A27),'Výsledková listina'!$G:$G,0)),"",INDEX('Výsledková listina'!$C:$C,MATCH(CONCATENATE(BJ$4,$A27),'Výsledková listina'!$G:$G,0),1))</f>
      </c>
      <c r="BK27" s="57">
        <f>IF(ISNA(MATCH(CONCATENATE(BJ$4,$A27),'Výsledková listina'!$G:$G,0)),"",INDEX('Výsledková listina'!$H:$H,MATCH(CONCATENATE(BJ$4,$A27),'Výsledková listina'!$G:$G,0),1))</f>
      </c>
      <c r="BL27" s="4"/>
      <c r="BM27" s="55">
        <f t="shared" si="12"/>
      </c>
      <c r="BN27" s="79"/>
      <c r="BO27" s="17">
        <f>IF(ISNA(MATCH(CONCATENATE(BO$4,$A27),'Výsledková listina'!$G:$G,0)),"",INDEX('Výsledková listina'!$C:$C,MATCH(CONCATENATE(BO$4,$A27),'Výsledková listina'!$G:$G,0),1))</f>
      </c>
      <c r="BP27" s="57">
        <f>IF(ISNA(MATCH(CONCATENATE(BO$4,$A27),'Výsledková listina'!$G:$G,0)),"",INDEX('Výsledková listina'!$H:$H,MATCH(CONCATENATE(BO$4,$A27),'Výsledková listina'!$G:$G,0),1))</f>
      </c>
      <c r="BQ27" s="4"/>
      <c r="BR27" s="55">
        <f t="shared" si="13"/>
      </c>
      <c r="BS27" s="79"/>
      <c r="BT27" s="17">
        <f>IF(ISNA(MATCH(CONCATENATE(BT$4,$A27),'Výsledková listina'!$G:$G,0)),"",INDEX('Výsledková listina'!$C:$C,MATCH(CONCATENATE(BT$4,$A27),'Výsledková listina'!$G:$G,0),1))</f>
      </c>
      <c r="BU27" s="57">
        <f>IF(ISNA(MATCH(CONCATENATE(BT$4,$A27),'Výsledková listina'!$G:$G,0)),"",INDEX('Výsledková listina'!$H:$H,MATCH(CONCATENATE(BT$4,$A27),'Výsledková listina'!$G:$G,0),1))</f>
      </c>
      <c r="BV27" s="4"/>
      <c r="BW27" s="55">
        <f t="shared" si="14"/>
      </c>
      <c r="BX27" s="79"/>
    </row>
    <row r="28" spans="1:76" s="10" customFormat="1" ht="34.5" customHeight="1">
      <c r="A28" s="5">
        <v>23</v>
      </c>
      <c r="B28" s="17">
        <f>IF(ISNA(MATCH(CONCATENATE(B$4,$A28),'Výsledková listina'!$G:$G,0)),"",INDEX('Výsledková listina'!$C:$C,MATCH(CONCATENATE(B$4,$A28),'Výsledková listina'!$G:$G,0),1))</f>
      </c>
      <c r="C28" s="57">
        <f>IF(ISNA(MATCH(CONCATENATE(B$4,$A28),'Výsledková listina'!$G:$G,0)),"",INDEX('Výsledková listina'!$H:$H,MATCH(CONCATENATE(B$4,$A28),'Výsledková listina'!$G:$G,0),1))</f>
      </c>
      <c r="D28" s="4"/>
      <c r="E28" s="55">
        <f t="shared" si="0"/>
      </c>
      <c r="F28" s="79"/>
      <c r="G28" s="17">
        <f>IF(ISNA(MATCH(CONCATENATE(G$4,$A28),'Výsledková listina'!$G:$G,0)),"",INDEX('Výsledková listina'!$C:$C,MATCH(CONCATENATE(G$4,$A28),'Výsledková listina'!$G:$G,0),1))</f>
      </c>
      <c r="H28" s="57">
        <f>IF(ISNA(MATCH(CONCATENATE(G$4,$A28),'Výsledková listina'!$G:$G,0)),"",INDEX('Výsledková listina'!$H:$H,MATCH(CONCATENATE(G$4,$A28),'Výsledková listina'!$G:$G,0),1))</f>
      </c>
      <c r="I28" s="4"/>
      <c r="J28" s="55">
        <f t="shared" si="1"/>
      </c>
      <c r="K28" s="79"/>
      <c r="L28" s="17">
        <f>IF(ISNA(MATCH(CONCATENATE(L$4,$A28),'Výsledková listina'!$G:$G,0)),"",INDEX('Výsledková listina'!$C:$C,MATCH(CONCATENATE(L$4,$A28),'Výsledková listina'!$G:$G,0),1))</f>
      </c>
      <c r="M28" s="57">
        <f>IF(ISNA(MATCH(CONCATENATE(L$4,$A28),'Výsledková listina'!$G:$G,0)),"",INDEX('Výsledková listina'!$H:$H,MATCH(CONCATENATE(L$4,$A28),'Výsledková listina'!$G:$G,0),1))</f>
      </c>
      <c r="N28" s="4"/>
      <c r="O28" s="55">
        <f t="shared" si="2"/>
      </c>
      <c r="P28" s="79"/>
      <c r="Q28" s="17">
        <f>IF(ISNA(MATCH(CONCATENATE(Q$4,$A28),'Výsledková listina'!$G:$G,0)),"",INDEX('Výsledková listina'!$C:$C,MATCH(CONCATENATE(Q$4,$A28),'Výsledková listina'!$G:$G,0),1))</f>
      </c>
      <c r="R28" s="57">
        <f>IF(ISNA(MATCH(CONCATENATE(Q$4,$A28),'Výsledková listina'!$G:$G,0)),"",INDEX('Výsledková listina'!$H:$H,MATCH(CONCATENATE(Q$4,$A28),'Výsledková listina'!$G:$G,0),1))</f>
      </c>
      <c r="S28" s="4"/>
      <c r="T28" s="55">
        <f t="shared" si="3"/>
      </c>
      <c r="U28" s="79"/>
      <c r="V28" s="17">
        <f>IF(ISNA(MATCH(CONCATENATE(V$4,$A28),'Výsledková listina'!$G:$G,0)),"",INDEX('Výsledková listina'!$C:$C,MATCH(CONCATENATE(V$4,$A28),'Výsledková listina'!$G:$G,0),1))</f>
      </c>
      <c r="W28" s="57">
        <f>IF(ISNA(MATCH(CONCATENATE(V$4,$A28),'Výsledková listina'!$G:$G,0)),"",INDEX('Výsledková listina'!$H:$H,MATCH(CONCATENATE(V$4,$A28),'Výsledková listina'!$G:$G,0),1))</f>
      </c>
      <c r="X28" s="4"/>
      <c r="Y28" s="55">
        <f t="shared" si="4"/>
      </c>
      <c r="Z28" s="79"/>
      <c r="AA28" s="17">
        <f>IF(ISNA(MATCH(CONCATENATE(AA$4,$A28),'Výsledková listina'!$G:$G,0)),"",INDEX('Výsledková listina'!$C:$C,MATCH(CONCATENATE(AA$4,$A28),'Výsledková listina'!$G:$G,0),1))</f>
      </c>
      <c r="AB28" s="57">
        <f>IF(ISNA(MATCH(CONCATENATE(AA$4,$A28),'Výsledková listina'!$G:$G,0)),"",INDEX('Výsledková listina'!$H:$H,MATCH(CONCATENATE(AA$4,$A28),'Výsledková listina'!$G:$G,0),1))</f>
      </c>
      <c r="AC28" s="4"/>
      <c r="AD28" s="55">
        <f t="shared" si="5"/>
      </c>
      <c r="AE28" s="79"/>
      <c r="AF28" s="17">
        <f>IF(ISNA(MATCH(CONCATENATE(AF$4,$A28),'Výsledková listina'!$G:$G,0)),"",INDEX('Výsledková listina'!$C:$C,MATCH(CONCATENATE(AF$4,$A28),'Výsledková listina'!$G:$G,0),1))</f>
      </c>
      <c r="AG28" s="57">
        <f>IF(ISNA(MATCH(CONCATENATE(AF$4,$A28),'Výsledková listina'!$G:$G,0)),"",INDEX('Výsledková listina'!$H:$H,MATCH(CONCATENATE(AF$4,$A28),'Výsledková listina'!$G:$G,0),1))</f>
      </c>
      <c r="AH28" s="4"/>
      <c r="AI28" s="55">
        <f t="shared" si="6"/>
      </c>
      <c r="AJ28" s="79"/>
      <c r="AK28" s="17">
        <f>IF(ISNA(MATCH(CONCATENATE(AK$4,$A28),'Výsledková listina'!$G:$G,0)),"",INDEX('Výsledková listina'!$C:$C,MATCH(CONCATENATE(AK$4,$A28),'Výsledková listina'!$G:$G,0),1))</f>
      </c>
      <c r="AL28" s="57">
        <f>IF(ISNA(MATCH(CONCATENATE(AK$4,$A28),'Výsledková listina'!$G:$G,0)),"",INDEX('Výsledková listina'!$H:$H,MATCH(CONCATENATE(AK$4,$A28),'Výsledková listina'!$G:$G,0),1))</f>
      </c>
      <c r="AM28" s="4"/>
      <c r="AN28" s="55">
        <f t="shared" si="7"/>
      </c>
      <c r="AO28" s="79"/>
      <c r="AP28" s="17">
        <f>IF(ISNA(MATCH(CONCATENATE(AP$4,$A28),'Výsledková listina'!$G:$G,0)),"",INDEX('Výsledková listina'!$C:$C,MATCH(CONCATENATE(AP$4,$A28),'Výsledková listina'!$G:$G,0),1))</f>
      </c>
      <c r="AQ28" s="57">
        <f>IF(ISNA(MATCH(CONCATENATE(AP$4,$A28),'Výsledková listina'!$G:$G,0)),"",INDEX('Výsledková listina'!$H:$H,MATCH(CONCATENATE(AP$4,$A28),'Výsledková listina'!$G:$G,0),1))</f>
      </c>
      <c r="AR28" s="4"/>
      <c r="AS28" s="55">
        <f t="shared" si="8"/>
      </c>
      <c r="AT28" s="79"/>
      <c r="AU28" s="17">
        <f>IF(ISNA(MATCH(CONCATENATE(AU$4,$A28),'Výsledková listina'!$G:$G,0)),"",INDEX('Výsledková listina'!$C:$C,MATCH(CONCATENATE(AU$4,$A28),'Výsledková listina'!$G:$G,0),1))</f>
      </c>
      <c r="AV28" s="57">
        <f>IF(ISNA(MATCH(CONCATENATE(AU$4,$A28),'Výsledková listina'!$G:$G,0)),"",INDEX('Výsledková listina'!$H:$H,MATCH(CONCATENATE(AU$4,$A28),'Výsledková listina'!$G:$G,0),1))</f>
      </c>
      <c r="AW28" s="4"/>
      <c r="AX28" s="55">
        <f t="shared" si="9"/>
      </c>
      <c r="AY28" s="79"/>
      <c r="AZ28" s="17">
        <f>IF(ISNA(MATCH(CONCATENATE(AZ$4,$A28),'Výsledková listina'!$G:$G,0)),"",INDEX('Výsledková listina'!$C:$C,MATCH(CONCATENATE(AZ$4,$A28),'Výsledková listina'!$G:$G,0),1))</f>
      </c>
      <c r="BA28" s="57">
        <f>IF(ISNA(MATCH(CONCATENATE(AZ$4,$A28),'Výsledková listina'!$G:$G,0)),"",INDEX('Výsledková listina'!$H:$H,MATCH(CONCATENATE(AZ$4,$A28),'Výsledková listina'!$G:$G,0),1))</f>
      </c>
      <c r="BB28" s="4"/>
      <c r="BC28" s="55">
        <f t="shared" si="10"/>
      </c>
      <c r="BD28" s="79"/>
      <c r="BE28" s="17">
        <f>IF(ISNA(MATCH(CONCATENATE(BE$4,$A28),'Výsledková listina'!$G:$G,0)),"",INDEX('Výsledková listina'!$C:$C,MATCH(CONCATENATE(BE$4,$A28),'Výsledková listina'!$G:$G,0),1))</f>
      </c>
      <c r="BF28" s="57">
        <f>IF(ISNA(MATCH(CONCATENATE(BE$4,$A28),'Výsledková listina'!$G:$G,0)),"",INDEX('Výsledková listina'!$H:$H,MATCH(CONCATENATE(BE$4,$A28),'Výsledková listina'!$G:$G,0),1))</f>
      </c>
      <c r="BG28" s="4"/>
      <c r="BH28" s="55">
        <f t="shared" si="11"/>
      </c>
      <c r="BI28" s="79"/>
      <c r="BJ28" s="17">
        <f>IF(ISNA(MATCH(CONCATENATE(BJ$4,$A28),'Výsledková listina'!$G:$G,0)),"",INDEX('Výsledková listina'!$C:$C,MATCH(CONCATENATE(BJ$4,$A28),'Výsledková listina'!$G:$G,0),1))</f>
      </c>
      <c r="BK28" s="57">
        <f>IF(ISNA(MATCH(CONCATENATE(BJ$4,$A28),'Výsledková listina'!$G:$G,0)),"",INDEX('Výsledková listina'!$H:$H,MATCH(CONCATENATE(BJ$4,$A28),'Výsledková listina'!$G:$G,0),1))</f>
      </c>
      <c r="BL28" s="4"/>
      <c r="BM28" s="55">
        <f t="shared" si="12"/>
      </c>
      <c r="BN28" s="79"/>
      <c r="BO28" s="17">
        <f>IF(ISNA(MATCH(CONCATENATE(BO$4,$A28),'Výsledková listina'!$G:$G,0)),"",INDEX('Výsledková listina'!$C:$C,MATCH(CONCATENATE(BO$4,$A28),'Výsledková listina'!$G:$G,0),1))</f>
      </c>
      <c r="BP28" s="57">
        <f>IF(ISNA(MATCH(CONCATENATE(BO$4,$A28),'Výsledková listina'!$G:$G,0)),"",INDEX('Výsledková listina'!$H:$H,MATCH(CONCATENATE(BO$4,$A28),'Výsledková listina'!$G:$G,0),1))</f>
      </c>
      <c r="BQ28" s="4"/>
      <c r="BR28" s="55">
        <f t="shared" si="13"/>
      </c>
      <c r="BS28" s="79"/>
      <c r="BT28" s="17">
        <f>IF(ISNA(MATCH(CONCATENATE(BT$4,$A28),'Výsledková listina'!$G:$G,0)),"",INDEX('Výsledková listina'!$C:$C,MATCH(CONCATENATE(BT$4,$A28),'Výsledková listina'!$G:$G,0),1))</f>
      </c>
      <c r="BU28" s="57">
        <f>IF(ISNA(MATCH(CONCATENATE(BT$4,$A28),'Výsledková listina'!$G:$G,0)),"",INDEX('Výsledková listina'!$H:$H,MATCH(CONCATENATE(BT$4,$A28),'Výsledková listina'!$G:$G,0),1))</f>
      </c>
      <c r="BV28" s="4"/>
      <c r="BW28" s="55">
        <f t="shared" si="14"/>
      </c>
      <c r="BX28" s="79"/>
    </row>
    <row r="29" spans="1:76" s="10" customFormat="1" ht="34.5" customHeight="1">
      <c r="A29" s="5">
        <v>24</v>
      </c>
      <c r="B29" s="17">
        <f>IF(ISNA(MATCH(CONCATENATE(B$4,$A29),'Výsledková listina'!$G:$G,0)),"",INDEX('Výsledková listina'!$C:$C,MATCH(CONCATENATE(B$4,$A29),'Výsledková listina'!$G:$G,0),1))</f>
      </c>
      <c r="C29" s="57">
        <f>IF(ISNA(MATCH(CONCATENATE(B$4,$A29),'Výsledková listina'!$G:$G,0)),"",INDEX('Výsledková listina'!$H:$H,MATCH(CONCATENATE(B$4,$A29),'Výsledková listina'!$G:$G,0),1))</f>
      </c>
      <c r="D29" s="4"/>
      <c r="E29" s="55">
        <f t="shared" si="0"/>
      </c>
      <c r="F29" s="79"/>
      <c r="G29" s="17">
        <f>IF(ISNA(MATCH(CONCATENATE(G$4,$A29),'Výsledková listina'!$G:$G,0)),"",INDEX('Výsledková listina'!$C:$C,MATCH(CONCATENATE(G$4,$A29),'Výsledková listina'!$G:$G,0),1))</f>
      </c>
      <c r="H29" s="57">
        <f>IF(ISNA(MATCH(CONCATENATE(G$4,$A29),'Výsledková listina'!$G:$G,0)),"",INDEX('Výsledková listina'!$H:$H,MATCH(CONCATENATE(G$4,$A29),'Výsledková listina'!$G:$G,0),1))</f>
      </c>
      <c r="I29" s="4"/>
      <c r="J29" s="55">
        <f t="shared" si="1"/>
      </c>
      <c r="K29" s="79"/>
      <c r="L29" s="17">
        <f>IF(ISNA(MATCH(CONCATENATE(L$4,$A29),'Výsledková listina'!$G:$G,0)),"",INDEX('Výsledková listina'!$C:$C,MATCH(CONCATENATE(L$4,$A29),'Výsledková listina'!$G:$G,0),1))</f>
      </c>
      <c r="M29" s="57">
        <f>IF(ISNA(MATCH(CONCATENATE(L$4,$A29),'Výsledková listina'!$G:$G,0)),"",INDEX('Výsledková listina'!$H:$H,MATCH(CONCATENATE(L$4,$A29),'Výsledková listina'!$G:$G,0),1))</f>
      </c>
      <c r="N29" s="4"/>
      <c r="O29" s="55">
        <f t="shared" si="2"/>
      </c>
      <c r="P29" s="79"/>
      <c r="Q29" s="17">
        <f>IF(ISNA(MATCH(CONCATENATE(Q$4,$A29),'Výsledková listina'!$G:$G,0)),"",INDEX('Výsledková listina'!$C:$C,MATCH(CONCATENATE(Q$4,$A29),'Výsledková listina'!$G:$G,0),1))</f>
      </c>
      <c r="R29" s="57">
        <f>IF(ISNA(MATCH(CONCATENATE(Q$4,$A29),'Výsledková listina'!$G:$G,0)),"",INDEX('Výsledková listina'!$H:$H,MATCH(CONCATENATE(Q$4,$A29),'Výsledková listina'!$G:$G,0),1))</f>
      </c>
      <c r="S29" s="4"/>
      <c r="T29" s="55">
        <f t="shared" si="3"/>
      </c>
      <c r="U29" s="79"/>
      <c r="V29" s="17">
        <f>IF(ISNA(MATCH(CONCATENATE(V$4,$A29),'Výsledková listina'!$G:$G,0)),"",INDEX('Výsledková listina'!$C:$C,MATCH(CONCATENATE(V$4,$A29),'Výsledková listina'!$G:$G,0),1))</f>
      </c>
      <c r="W29" s="57">
        <f>IF(ISNA(MATCH(CONCATENATE(V$4,$A29),'Výsledková listina'!$G:$G,0)),"",INDEX('Výsledková listina'!$H:$H,MATCH(CONCATENATE(V$4,$A29),'Výsledková listina'!$G:$G,0),1))</f>
      </c>
      <c r="X29" s="4"/>
      <c r="Y29" s="55">
        <f t="shared" si="4"/>
      </c>
      <c r="Z29" s="79"/>
      <c r="AA29" s="17">
        <f>IF(ISNA(MATCH(CONCATENATE(AA$4,$A29),'Výsledková listina'!$G:$G,0)),"",INDEX('Výsledková listina'!$C:$C,MATCH(CONCATENATE(AA$4,$A29),'Výsledková listina'!$G:$G,0),1))</f>
      </c>
      <c r="AB29" s="57">
        <f>IF(ISNA(MATCH(CONCATENATE(AA$4,$A29),'Výsledková listina'!$G:$G,0)),"",INDEX('Výsledková listina'!$H:$H,MATCH(CONCATENATE(AA$4,$A29),'Výsledková listina'!$G:$G,0),1))</f>
      </c>
      <c r="AC29" s="4"/>
      <c r="AD29" s="55">
        <f t="shared" si="5"/>
      </c>
      <c r="AE29" s="79"/>
      <c r="AF29" s="17">
        <f>IF(ISNA(MATCH(CONCATENATE(AF$4,$A29),'Výsledková listina'!$G:$G,0)),"",INDEX('Výsledková listina'!$C:$C,MATCH(CONCATENATE(AF$4,$A29),'Výsledková listina'!$G:$G,0),1))</f>
      </c>
      <c r="AG29" s="57">
        <f>IF(ISNA(MATCH(CONCATENATE(AF$4,$A29),'Výsledková listina'!$G:$G,0)),"",INDEX('Výsledková listina'!$H:$H,MATCH(CONCATENATE(AF$4,$A29),'Výsledková listina'!$G:$G,0),1))</f>
      </c>
      <c r="AH29" s="4"/>
      <c r="AI29" s="55">
        <f t="shared" si="6"/>
      </c>
      <c r="AJ29" s="79"/>
      <c r="AK29" s="17">
        <f>IF(ISNA(MATCH(CONCATENATE(AK$4,$A29),'Výsledková listina'!$G:$G,0)),"",INDEX('Výsledková listina'!$C:$C,MATCH(CONCATENATE(AK$4,$A29),'Výsledková listina'!$G:$G,0),1))</f>
      </c>
      <c r="AL29" s="57">
        <f>IF(ISNA(MATCH(CONCATENATE(AK$4,$A29),'Výsledková listina'!$G:$G,0)),"",INDEX('Výsledková listina'!$H:$H,MATCH(CONCATENATE(AK$4,$A29),'Výsledková listina'!$G:$G,0),1))</f>
      </c>
      <c r="AM29" s="4"/>
      <c r="AN29" s="55">
        <f t="shared" si="7"/>
      </c>
      <c r="AO29" s="79"/>
      <c r="AP29" s="17">
        <f>IF(ISNA(MATCH(CONCATENATE(AP$4,$A29),'Výsledková listina'!$G:$G,0)),"",INDEX('Výsledková listina'!$C:$C,MATCH(CONCATENATE(AP$4,$A29),'Výsledková listina'!$G:$G,0),1))</f>
      </c>
      <c r="AQ29" s="57">
        <f>IF(ISNA(MATCH(CONCATENATE(AP$4,$A29),'Výsledková listina'!$G:$G,0)),"",INDEX('Výsledková listina'!$H:$H,MATCH(CONCATENATE(AP$4,$A29),'Výsledková listina'!$G:$G,0),1))</f>
      </c>
      <c r="AR29" s="4"/>
      <c r="AS29" s="55">
        <f t="shared" si="8"/>
      </c>
      <c r="AT29" s="79"/>
      <c r="AU29" s="17">
        <f>IF(ISNA(MATCH(CONCATENATE(AU$4,$A29),'Výsledková listina'!$G:$G,0)),"",INDEX('Výsledková listina'!$C:$C,MATCH(CONCATENATE(AU$4,$A29),'Výsledková listina'!$G:$G,0),1))</f>
      </c>
      <c r="AV29" s="57">
        <f>IF(ISNA(MATCH(CONCATENATE(AU$4,$A29),'Výsledková listina'!$G:$G,0)),"",INDEX('Výsledková listina'!$H:$H,MATCH(CONCATENATE(AU$4,$A29),'Výsledková listina'!$G:$G,0),1))</f>
      </c>
      <c r="AW29" s="4"/>
      <c r="AX29" s="55">
        <f t="shared" si="9"/>
      </c>
      <c r="AY29" s="79"/>
      <c r="AZ29" s="17">
        <f>IF(ISNA(MATCH(CONCATENATE(AZ$4,$A29),'Výsledková listina'!$G:$G,0)),"",INDEX('Výsledková listina'!$C:$C,MATCH(CONCATENATE(AZ$4,$A29),'Výsledková listina'!$G:$G,0),1))</f>
      </c>
      <c r="BA29" s="57">
        <f>IF(ISNA(MATCH(CONCATENATE(AZ$4,$A29),'Výsledková listina'!$G:$G,0)),"",INDEX('Výsledková listina'!$H:$H,MATCH(CONCATENATE(AZ$4,$A29),'Výsledková listina'!$G:$G,0),1))</f>
      </c>
      <c r="BB29" s="4"/>
      <c r="BC29" s="55">
        <f t="shared" si="10"/>
      </c>
      <c r="BD29" s="79"/>
      <c r="BE29" s="17">
        <f>IF(ISNA(MATCH(CONCATENATE(BE$4,$A29),'Výsledková listina'!$G:$G,0)),"",INDEX('Výsledková listina'!$C:$C,MATCH(CONCATENATE(BE$4,$A29),'Výsledková listina'!$G:$G,0),1))</f>
      </c>
      <c r="BF29" s="57">
        <f>IF(ISNA(MATCH(CONCATENATE(BE$4,$A29),'Výsledková listina'!$G:$G,0)),"",INDEX('Výsledková listina'!$H:$H,MATCH(CONCATENATE(BE$4,$A29),'Výsledková listina'!$G:$G,0),1))</f>
      </c>
      <c r="BG29" s="4"/>
      <c r="BH29" s="55">
        <f t="shared" si="11"/>
      </c>
      <c r="BI29" s="79"/>
      <c r="BJ29" s="17">
        <f>IF(ISNA(MATCH(CONCATENATE(BJ$4,$A29),'Výsledková listina'!$G:$G,0)),"",INDEX('Výsledková listina'!$C:$C,MATCH(CONCATENATE(BJ$4,$A29),'Výsledková listina'!$G:$G,0),1))</f>
      </c>
      <c r="BK29" s="57">
        <f>IF(ISNA(MATCH(CONCATENATE(BJ$4,$A29),'Výsledková listina'!$G:$G,0)),"",INDEX('Výsledková listina'!$H:$H,MATCH(CONCATENATE(BJ$4,$A29),'Výsledková listina'!$G:$G,0),1))</f>
      </c>
      <c r="BL29" s="4"/>
      <c r="BM29" s="55">
        <f t="shared" si="12"/>
      </c>
      <c r="BN29" s="79"/>
      <c r="BO29" s="17">
        <f>IF(ISNA(MATCH(CONCATENATE(BO$4,$A29),'Výsledková listina'!$G:$G,0)),"",INDEX('Výsledková listina'!$C:$C,MATCH(CONCATENATE(BO$4,$A29),'Výsledková listina'!$G:$G,0),1))</f>
      </c>
      <c r="BP29" s="57">
        <f>IF(ISNA(MATCH(CONCATENATE(BO$4,$A29),'Výsledková listina'!$G:$G,0)),"",INDEX('Výsledková listina'!$H:$H,MATCH(CONCATENATE(BO$4,$A29),'Výsledková listina'!$G:$G,0),1))</f>
      </c>
      <c r="BQ29" s="4"/>
      <c r="BR29" s="55">
        <f t="shared" si="13"/>
      </c>
      <c r="BS29" s="79"/>
      <c r="BT29" s="17">
        <f>IF(ISNA(MATCH(CONCATENATE(BT$4,$A29),'Výsledková listina'!$G:$G,0)),"",INDEX('Výsledková listina'!$C:$C,MATCH(CONCATENATE(BT$4,$A29),'Výsledková listina'!$G:$G,0),1))</f>
      </c>
      <c r="BU29" s="57">
        <f>IF(ISNA(MATCH(CONCATENATE(BT$4,$A29),'Výsledková listina'!$G:$G,0)),"",INDEX('Výsledková listina'!$H:$H,MATCH(CONCATENATE(BT$4,$A29),'Výsledková listina'!$G:$G,0),1))</f>
      </c>
      <c r="BV29" s="4"/>
      <c r="BW29" s="55">
        <f t="shared" si="14"/>
      </c>
      <c r="BX29" s="79"/>
    </row>
    <row r="30" spans="1:76" s="10" customFormat="1" ht="34.5" customHeight="1">
      <c r="A30" s="5">
        <v>25</v>
      </c>
      <c r="B30" s="17">
        <f>IF(ISNA(MATCH(CONCATENATE(B$4,$A30),'Výsledková listina'!$G:$G,0)),"",INDEX('Výsledková listina'!$C:$C,MATCH(CONCATENATE(B$4,$A30),'Výsledková listina'!$G:$G,0),1))</f>
      </c>
      <c r="C30" s="57">
        <f>IF(ISNA(MATCH(CONCATENATE(B$4,$A30),'Výsledková listina'!$G:$G,0)),"",INDEX('Výsledková listina'!$H:$H,MATCH(CONCATENATE(B$4,$A30),'Výsledková listina'!$G:$G,0),1))</f>
      </c>
      <c r="D30" s="4"/>
      <c r="E30" s="55">
        <f t="shared" si="0"/>
      </c>
      <c r="F30" s="79"/>
      <c r="G30" s="17">
        <f>IF(ISNA(MATCH(CONCATENATE(G$4,$A30),'Výsledková listina'!$G:$G,0)),"",INDEX('Výsledková listina'!$C:$C,MATCH(CONCATENATE(G$4,$A30),'Výsledková listina'!$G:$G,0),1))</f>
      </c>
      <c r="H30" s="57">
        <f>IF(ISNA(MATCH(CONCATENATE(G$4,$A30),'Výsledková listina'!$G:$G,0)),"",INDEX('Výsledková listina'!$H:$H,MATCH(CONCATENATE(G$4,$A30),'Výsledková listina'!$G:$G,0),1))</f>
      </c>
      <c r="I30" s="4"/>
      <c r="J30" s="55">
        <f t="shared" si="1"/>
      </c>
      <c r="K30" s="79"/>
      <c r="L30" s="17">
        <f>IF(ISNA(MATCH(CONCATENATE(L$4,$A30),'Výsledková listina'!$G:$G,0)),"",INDEX('Výsledková listina'!$C:$C,MATCH(CONCATENATE(L$4,$A30),'Výsledková listina'!$G:$G,0),1))</f>
      </c>
      <c r="M30" s="57">
        <f>IF(ISNA(MATCH(CONCATENATE(L$4,$A30),'Výsledková listina'!$G:$G,0)),"",INDEX('Výsledková listina'!$H:$H,MATCH(CONCATENATE(L$4,$A30),'Výsledková listina'!$G:$G,0),1))</f>
      </c>
      <c r="N30" s="4"/>
      <c r="O30" s="55">
        <f t="shared" si="2"/>
      </c>
      <c r="P30" s="79"/>
      <c r="Q30" s="17">
        <f>IF(ISNA(MATCH(CONCATENATE(Q$4,$A30),'Výsledková listina'!$G:$G,0)),"",INDEX('Výsledková listina'!$C:$C,MATCH(CONCATENATE(Q$4,$A30),'Výsledková listina'!$G:$G,0),1))</f>
      </c>
      <c r="R30" s="57">
        <f>IF(ISNA(MATCH(CONCATENATE(Q$4,$A30),'Výsledková listina'!$G:$G,0)),"",INDEX('Výsledková listina'!$H:$H,MATCH(CONCATENATE(Q$4,$A30),'Výsledková listina'!$G:$G,0),1))</f>
      </c>
      <c r="S30" s="4"/>
      <c r="T30" s="55">
        <f t="shared" si="3"/>
      </c>
      <c r="U30" s="79"/>
      <c r="V30" s="17">
        <f>IF(ISNA(MATCH(CONCATENATE(V$4,$A30),'Výsledková listina'!$G:$G,0)),"",INDEX('Výsledková listina'!$C:$C,MATCH(CONCATENATE(V$4,$A30),'Výsledková listina'!$G:$G,0),1))</f>
      </c>
      <c r="W30" s="57">
        <f>IF(ISNA(MATCH(CONCATENATE(V$4,$A30),'Výsledková listina'!$G:$G,0)),"",INDEX('Výsledková listina'!$H:$H,MATCH(CONCATENATE(V$4,$A30),'Výsledková listina'!$G:$G,0),1))</f>
      </c>
      <c r="X30" s="4"/>
      <c r="Y30" s="55">
        <f t="shared" si="4"/>
      </c>
      <c r="Z30" s="79"/>
      <c r="AA30" s="17">
        <f>IF(ISNA(MATCH(CONCATENATE(AA$4,$A30),'Výsledková listina'!$G:$G,0)),"",INDEX('Výsledková listina'!$C:$C,MATCH(CONCATENATE(AA$4,$A30),'Výsledková listina'!$G:$G,0),1))</f>
      </c>
      <c r="AB30" s="57">
        <f>IF(ISNA(MATCH(CONCATENATE(AA$4,$A30),'Výsledková listina'!$G:$G,0)),"",INDEX('Výsledková listina'!$H:$H,MATCH(CONCATENATE(AA$4,$A30),'Výsledková listina'!$G:$G,0),1))</f>
      </c>
      <c r="AC30" s="4"/>
      <c r="AD30" s="55">
        <f t="shared" si="5"/>
      </c>
      <c r="AE30" s="79"/>
      <c r="AF30" s="17">
        <f>IF(ISNA(MATCH(CONCATENATE(AF$4,$A30),'Výsledková listina'!$G:$G,0)),"",INDEX('Výsledková listina'!$C:$C,MATCH(CONCATENATE(AF$4,$A30),'Výsledková listina'!$G:$G,0),1))</f>
      </c>
      <c r="AG30" s="57">
        <f>IF(ISNA(MATCH(CONCATENATE(AF$4,$A30),'Výsledková listina'!$G:$G,0)),"",INDEX('Výsledková listina'!$H:$H,MATCH(CONCATENATE(AF$4,$A30),'Výsledková listina'!$G:$G,0),1))</f>
      </c>
      <c r="AH30" s="4"/>
      <c r="AI30" s="55">
        <f t="shared" si="6"/>
      </c>
      <c r="AJ30" s="79"/>
      <c r="AK30" s="17">
        <f>IF(ISNA(MATCH(CONCATENATE(AK$4,$A30),'Výsledková listina'!$G:$G,0)),"",INDEX('Výsledková listina'!$C:$C,MATCH(CONCATENATE(AK$4,$A30),'Výsledková listina'!$G:$G,0),1))</f>
      </c>
      <c r="AL30" s="57">
        <f>IF(ISNA(MATCH(CONCATENATE(AK$4,$A30),'Výsledková listina'!$G:$G,0)),"",INDEX('Výsledková listina'!$H:$H,MATCH(CONCATENATE(AK$4,$A30),'Výsledková listina'!$G:$G,0),1))</f>
      </c>
      <c r="AM30" s="4"/>
      <c r="AN30" s="55">
        <f t="shared" si="7"/>
      </c>
      <c r="AO30" s="79"/>
      <c r="AP30" s="17">
        <f>IF(ISNA(MATCH(CONCATENATE(AP$4,$A30),'Výsledková listina'!$G:$G,0)),"",INDEX('Výsledková listina'!$C:$C,MATCH(CONCATENATE(AP$4,$A30),'Výsledková listina'!$G:$G,0),1))</f>
      </c>
      <c r="AQ30" s="57">
        <f>IF(ISNA(MATCH(CONCATENATE(AP$4,$A30),'Výsledková listina'!$G:$G,0)),"",INDEX('Výsledková listina'!$H:$H,MATCH(CONCATENATE(AP$4,$A30),'Výsledková listina'!$G:$G,0),1))</f>
      </c>
      <c r="AR30" s="4"/>
      <c r="AS30" s="55">
        <f t="shared" si="8"/>
      </c>
      <c r="AT30" s="79"/>
      <c r="AU30" s="17">
        <f>IF(ISNA(MATCH(CONCATENATE(AU$4,$A30),'Výsledková listina'!$G:$G,0)),"",INDEX('Výsledková listina'!$C:$C,MATCH(CONCATENATE(AU$4,$A30),'Výsledková listina'!$G:$G,0),1))</f>
      </c>
      <c r="AV30" s="57">
        <f>IF(ISNA(MATCH(CONCATENATE(AU$4,$A30),'Výsledková listina'!$G:$G,0)),"",INDEX('Výsledková listina'!$H:$H,MATCH(CONCATENATE(AU$4,$A30),'Výsledková listina'!$G:$G,0),1))</f>
      </c>
      <c r="AW30" s="4"/>
      <c r="AX30" s="55">
        <f t="shared" si="9"/>
      </c>
      <c r="AY30" s="79"/>
      <c r="AZ30" s="17">
        <f>IF(ISNA(MATCH(CONCATENATE(AZ$4,$A30),'Výsledková listina'!$G:$G,0)),"",INDEX('Výsledková listina'!$C:$C,MATCH(CONCATENATE(AZ$4,$A30),'Výsledková listina'!$G:$G,0),1))</f>
      </c>
      <c r="BA30" s="57">
        <f>IF(ISNA(MATCH(CONCATENATE(AZ$4,$A30),'Výsledková listina'!$G:$G,0)),"",INDEX('Výsledková listina'!$H:$H,MATCH(CONCATENATE(AZ$4,$A30),'Výsledková listina'!$G:$G,0),1))</f>
      </c>
      <c r="BB30" s="4"/>
      <c r="BC30" s="55">
        <f t="shared" si="10"/>
      </c>
      <c r="BD30" s="79"/>
      <c r="BE30" s="17">
        <f>IF(ISNA(MATCH(CONCATENATE(BE$4,$A30),'Výsledková listina'!$G:$G,0)),"",INDEX('Výsledková listina'!$C:$C,MATCH(CONCATENATE(BE$4,$A30),'Výsledková listina'!$G:$G,0),1))</f>
      </c>
      <c r="BF30" s="57">
        <f>IF(ISNA(MATCH(CONCATENATE(BE$4,$A30),'Výsledková listina'!$G:$G,0)),"",INDEX('Výsledková listina'!$H:$H,MATCH(CONCATENATE(BE$4,$A30),'Výsledková listina'!$G:$G,0),1))</f>
      </c>
      <c r="BG30" s="4"/>
      <c r="BH30" s="55">
        <f t="shared" si="11"/>
      </c>
      <c r="BI30" s="79"/>
      <c r="BJ30" s="17">
        <f>IF(ISNA(MATCH(CONCATENATE(BJ$4,$A30),'Výsledková listina'!$G:$G,0)),"",INDEX('Výsledková listina'!$C:$C,MATCH(CONCATENATE(BJ$4,$A30),'Výsledková listina'!$G:$G,0),1))</f>
      </c>
      <c r="BK30" s="57">
        <f>IF(ISNA(MATCH(CONCATENATE(BJ$4,$A30),'Výsledková listina'!$G:$G,0)),"",INDEX('Výsledková listina'!$H:$H,MATCH(CONCATENATE(BJ$4,$A30),'Výsledková listina'!$G:$G,0),1))</f>
      </c>
      <c r="BL30" s="4"/>
      <c r="BM30" s="55">
        <f t="shared" si="12"/>
      </c>
      <c r="BN30" s="79"/>
      <c r="BO30" s="17">
        <f>IF(ISNA(MATCH(CONCATENATE(BO$4,$A30),'Výsledková listina'!$G:$G,0)),"",INDEX('Výsledková listina'!$C:$C,MATCH(CONCATENATE(BO$4,$A30),'Výsledková listina'!$G:$G,0),1))</f>
      </c>
      <c r="BP30" s="57">
        <f>IF(ISNA(MATCH(CONCATENATE(BO$4,$A30),'Výsledková listina'!$G:$G,0)),"",INDEX('Výsledková listina'!$H:$H,MATCH(CONCATENATE(BO$4,$A30),'Výsledková listina'!$G:$G,0),1))</f>
      </c>
      <c r="BQ30" s="4"/>
      <c r="BR30" s="55">
        <f t="shared" si="13"/>
      </c>
      <c r="BS30" s="79"/>
      <c r="BT30" s="17">
        <f>IF(ISNA(MATCH(CONCATENATE(BT$4,$A30),'Výsledková listina'!$G:$G,0)),"",INDEX('Výsledková listina'!$C:$C,MATCH(CONCATENATE(BT$4,$A30),'Výsledková listina'!$G:$G,0),1))</f>
      </c>
      <c r="BU30" s="57">
        <f>IF(ISNA(MATCH(CONCATENATE(BT$4,$A30),'Výsledková listina'!$G:$G,0)),"",INDEX('Výsledková listina'!$H:$H,MATCH(CONCATENATE(BT$4,$A30),'Výsledková listina'!$G:$G,0),1))</f>
      </c>
      <c r="BV30" s="4"/>
      <c r="BW30" s="55">
        <f t="shared" si="14"/>
      </c>
      <c r="BX30" s="79"/>
    </row>
    <row r="31" spans="1:76" s="10" customFormat="1" ht="34.5" customHeight="1">
      <c r="A31" s="5">
        <v>26</v>
      </c>
      <c r="B31" s="17">
        <f>IF(ISNA(MATCH(CONCATENATE(B$4,$A31),'Výsledková listina'!$G:$G,0)),"",INDEX('Výsledková listina'!$C:$C,MATCH(CONCATENATE(B$4,$A31),'Výsledková listina'!$G:$G,0),1))</f>
      </c>
      <c r="C31" s="57">
        <f>IF(ISNA(MATCH(CONCATENATE(B$4,$A31),'Výsledková listina'!$G:$G,0)),"",INDEX('Výsledková listina'!$H:$H,MATCH(CONCATENATE(B$4,$A31),'Výsledková listina'!$G:$G,0),1))</f>
      </c>
      <c r="D31" s="4"/>
      <c r="E31" s="55">
        <f t="shared" si="0"/>
      </c>
      <c r="F31" s="79"/>
      <c r="G31" s="17">
        <f>IF(ISNA(MATCH(CONCATENATE(G$4,$A31),'Výsledková listina'!$G:$G,0)),"",INDEX('Výsledková listina'!$C:$C,MATCH(CONCATENATE(G$4,$A31),'Výsledková listina'!$G:$G,0),1))</f>
      </c>
      <c r="H31" s="57">
        <f>IF(ISNA(MATCH(CONCATENATE(G$4,$A31),'Výsledková listina'!$G:$G,0)),"",INDEX('Výsledková listina'!$H:$H,MATCH(CONCATENATE(G$4,$A31),'Výsledková listina'!$G:$G,0),1))</f>
      </c>
      <c r="I31" s="4"/>
      <c r="J31" s="55">
        <f t="shared" si="1"/>
      </c>
      <c r="K31" s="79"/>
      <c r="L31" s="17">
        <f>IF(ISNA(MATCH(CONCATENATE(L$4,$A31),'Výsledková listina'!$G:$G,0)),"",INDEX('Výsledková listina'!$C:$C,MATCH(CONCATENATE(L$4,$A31),'Výsledková listina'!$G:$G,0),1))</f>
      </c>
      <c r="M31" s="57">
        <f>IF(ISNA(MATCH(CONCATENATE(L$4,$A31),'Výsledková listina'!$G:$G,0)),"",INDEX('Výsledková listina'!$H:$H,MATCH(CONCATENATE(L$4,$A31),'Výsledková listina'!$G:$G,0),1))</f>
      </c>
      <c r="N31" s="4"/>
      <c r="O31" s="55">
        <f t="shared" si="2"/>
      </c>
      <c r="P31" s="79"/>
      <c r="Q31" s="17">
        <f>IF(ISNA(MATCH(CONCATENATE(Q$4,$A31),'Výsledková listina'!$G:$G,0)),"",INDEX('Výsledková listina'!$C:$C,MATCH(CONCATENATE(Q$4,$A31),'Výsledková listina'!$G:$G,0),1))</f>
      </c>
      <c r="R31" s="57">
        <f>IF(ISNA(MATCH(CONCATENATE(Q$4,$A31),'Výsledková listina'!$G:$G,0)),"",INDEX('Výsledková listina'!$H:$H,MATCH(CONCATENATE(Q$4,$A31),'Výsledková listina'!$G:$G,0),1))</f>
      </c>
      <c r="S31" s="4"/>
      <c r="T31" s="55">
        <f t="shared" si="3"/>
      </c>
      <c r="U31" s="79"/>
      <c r="V31" s="17">
        <f>IF(ISNA(MATCH(CONCATENATE(V$4,$A31),'Výsledková listina'!$G:$G,0)),"",INDEX('Výsledková listina'!$C:$C,MATCH(CONCATENATE(V$4,$A31),'Výsledková listina'!$G:$G,0),1))</f>
      </c>
      <c r="W31" s="57">
        <f>IF(ISNA(MATCH(CONCATENATE(V$4,$A31),'Výsledková listina'!$G:$G,0)),"",INDEX('Výsledková listina'!$H:$H,MATCH(CONCATENATE(V$4,$A31),'Výsledková listina'!$G:$G,0),1))</f>
      </c>
      <c r="X31" s="4"/>
      <c r="Y31" s="55">
        <f t="shared" si="4"/>
      </c>
      <c r="Z31" s="79"/>
      <c r="AA31" s="17">
        <f>IF(ISNA(MATCH(CONCATENATE(AA$4,$A31),'Výsledková listina'!$G:$G,0)),"",INDEX('Výsledková listina'!$C:$C,MATCH(CONCATENATE(AA$4,$A31),'Výsledková listina'!$G:$G,0),1))</f>
      </c>
      <c r="AB31" s="57">
        <f>IF(ISNA(MATCH(CONCATENATE(AA$4,$A31),'Výsledková listina'!$G:$G,0)),"",INDEX('Výsledková listina'!$H:$H,MATCH(CONCATENATE(AA$4,$A31),'Výsledková listina'!$G:$G,0),1))</f>
      </c>
      <c r="AC31" s="4"/>
      <c r="AD31" s="55">
        <f t="shared" si="5"/>
      </c>
      <c r="AE31" s="79"/>
      <c r="AF31" s="17">
        <f>IF(ISNA(MATCH(CONCATENATE(AF$4,$A31),'Výsledková listina'!$G:$G,0)),"",INDEX('Výsledková listina'!$C:$C,MATCH(CONCATENATE(AF$4,$A31),'Výsledková listina'!$G:$G,0),1))</f>
      </c>
      <c r="AG31" s="57">
        <f>IF(ISNA(MATCH(CONCATENATE(AF$4,$A31),'Výsledková listina'!$G:$G,0)),"",INDEX('Výsledková listina'!$H:$H,MATCH(CONCATENATE(AF$4,$A31),'Výsledková listina'!$G:$G,0),1))</f>
      </c>
      <c r="AH31" s="4"/>
      <c r="AI31" s="55">
        <f t="shared" si="6"/>
      </c>
      <c r="AJ31" s="79"/>
      <c r="AK31" s="17">
        <f>IF(ISNA(MATCH(CONCATENATE(AK$4,$A31),'Výsledková listina'!$G:$G,0)),"",INDEX('Výsledková listina'!$C:$C,MATCH(CONCATENATE(AK$4,$A31),'Výsledková listina'!$G:$G,0),1))</f>
      </c>
      <c r="AL31" s="57">
        <f>IF(ISNA(MATCH(CONCATENATE(AK$4,$A31),'Výsledková listina'!$G:$G,0)),"",INDEX('Výsledková listina'!$H:$H,MATCH(CONCATENATE(AK$4,$A31),'Výsledková listina'!$G:$G,0),1))</f>
      </c>
      <c r="AM31" s="4"/>
      <c r="AN31" s="55">
        <f t="shared" si="7"/>
      </c>
      <c r="AO31" s="79"/>
      <c r="AP31" s="17">
        <f>IF(ISNA(MATCH(CONCATENATE(AP$4,$A31),'Výsledková listina'!$G:$G,0)),"",INDEX('Výsledková listina'!$C:$C,MATCH(CONCATENATE(AP$4,$A31),'Výsledková listina'!$G:$G,0),1))</f>
      </c>
      <c r="AQ31" s="57">
        <f>IF(ISNA(MATCH(CONCATENATE(AP$4,$A31),'Výsledková listina'!$G:$G,0)),"",INDEX('Výsledková listina'!$H:$H,MATCH(CONCATENATE(AP$4,$A31),'Výsledková listina'!$G:$G,0),1))</f>
      </c>
      <c r="AR31" s="4"/>
      <c r="AS31" s="55">
        <f t="shared" si="8"/>
      </c>
      <c r="AT31" s="79"/>
      <c r="AU31" s="17">
        <f>IF(ISNA(MATCH(CONCATENATE(AU$4,$A31),'Výsledková listina'!$G:$G,0)),"",INDEX('Výsledková listina'!$C:$C,MATCH(CONCATENATE(AU$4,$A31),'Výsledková listina'!$G:$G,0),1))</f>
      </c>
      <c r="AV31" s="57">
        <f>IF(ISNA(MATCH(CONCATENATE(AU$4,$A31),'Výsledková listina'!$G:$G,0)),"",INDEX('Výsledková listina'!$H:$H,MATCH(CONCATENATE(AU$4,$A31),'Výsledková listina'!$G:$G,0),1))</f>
      </c>
      <c r="AW31" s="4"/>
      <c r="AX31" s="55">
        <f t="shared" si="9"/>
      </c>
      <c r="AY31" s="79"/>
      <c r="AZ31" s="17">
        <f>IF(ISNA(MATCH(CONCATENATE(AZ$4,$A31),'Výsledková listina'!$G:$G,0)),"",INDEX('Výsledková listina'!$C:$C,MATCH(CONCATENATE(AZ$4,$A31),'Výsledková listina'!$G:$G,0),1))</f>
      </c>
      <c r="BA31" s="57">
        <f>IF(ISNA(MATCH(CONCATENATE(AZ$4,$A31),'Výsledková listina'!$G:$G,0)),"",INDEX('Výsledková listina'!$H:$H,MATCH(CONCATENATE(AZ$4,$A31),'Výsledková listina'!$G:$G,0),1))</f>
      </c>
      <c r="BB31" s="4"/>
      <c r="BC31" s="55">
        <f t="shared" si="10"/>
      </c>
      <c r="BD31" s="79"/>
      <c r="BE31" s="17">
        <f>IF(ISNA(MATCH(CONCATENATE(BE$4,$A31),'Výsledková listina'!$G:$G,0)),"",INDEX('Výsledková listina'!$C:$C,MATCH(CONCATENATE(BE$4,$A31),'Výsledková listina'!$G:$G,0),1))</f>
      </c>
      <c r="BF31" s="57">
        <f>IF(ISNA(MATCH(CONCATENATE(BE$4,$A31),'Výsledková listina'!$G:$G,0)),"",INDEX('Výsledková listina'!$H:$H,MATCH(CONCATENATE(BE$4,$A31),'Výsledková listina'!$G:$G,0),1))</f>
      </c>
      <c r="BG31" s="4"/>
      <c r="BH31" s="55">
        <f t="shared" si="11"/>
      </c>
      <c r="BI31" s="79"/>
      <c r="BJ31" s="17">
        <f>IF(ISNA(MATCH(CONCATENATE(BJ$4,$A31),'Výsledková listina'!$G:$G,0)),"",INDEX('Výsledková listina'!$C:$C,MATCH(CONCATENATE(BJ$4,$A31),'Výsledková listina'!$G:$G,0),1))</f>
      </c>
      <c r="BK31" s="57">
        <f>IF(ISNA(MATCH(CONCATENATE(BJ$4,$A31),'Výsledková listina'!$G:$G,0)),"",INDEX('Výsledková listina'!$H:$H,MATCH(CONCATENATE(BJ$4,$A31),'Výsledková listina'!$G:$G,0),1))</f>
      </c>
      <c r="BL31" s="4"/>
      <c r="BM31" s="55">
        <f t="shared" si="12"/>
      </c>
      <c r="BN31" s="79"/>
      <c r="BO31" s="17">
        <f>IF(ISNA(MATCH(CONCATENATE(BO$4,$A31),'Výsledková listina'!$G:$G,0)),"",INDEX('Výsledková listina'!$C:$C,MATCH(CONCATENATE(BO$4,$A31),'Výsledková listina'!$G:$G,0),1))</f>
      </c>
      <c r="BP31" s="57">
        <f>IF(ISNA(MATCH(CONCATENATE(BO$4,$A31),'Výsledková listina'!$G:$G,0)),"",INDEX('Výsledková listina'!$H:$H,MATCH(CONCATENATE(BO$4,$A31),'Výsledková listina'!$G:$G,0),1))</f>
      </c>
      <c r="BQ31" s="4"/>
      <c r="BR31" s="55">
        <f t="shared" si="13"/>
      </c>
      <c r="BS31" s="79"/>
      <c r="BT31" s="17">
        <f>IF(ISNA(MATCH(CONCATENATE(BT$4,$A31),'Výsledková listina'!$G:$G,0)),"",INDEX('Výsledková listina'!$C:$C,MATCH(CONCATENATE(BT$4,$A31),'Výsledková listina'!$G:$G,0),1))</f>
      </c>
      <c r="BU31" s="57">
        <f>IF(ISNA(MATCH(CONCATENATE(BT$4,$A31),'Výsledková listina'!$G:$G,0)),"",INDEX('Výsledková listina'!$H:$H,MATCH(CONCATENATE(BT$4,$A31),'Výsledková listina'!$G:$G,0),1))</f>
      </c>
      <c r="BV31" s="4"/>
      <c r="BW31" s="55">
        <f t="shared" si="14"/>
      </c>
      <c r="BX31" s="79"/>
    </row>
    <row r="32" spans="1:76" s="10" customFormat="1" ht="34.5" customHeight="1">
      <c r="A32" s="5">
        <v>27</v>
      </c>
      <c r="B32" s="17">
        <f>IF(ISNA(MATCH(CONCATENATE(B$4,$A32),'Výsledková listina'!$G:$G,0)),"",INDEX('Výsledková listina'!$C:$C,MATCH(CONCATENATE(B$4,$A32),'Výsledková listina'!$G:$G,0),1))</f>
      </c>
      <c r="C32" s="57">
        <f>IF(ISNA(MATCH(CONCATENATE(B$4,$A32),'Výsledková listina'!$G:$G,0)),"",INDEX('Výsledková listina'!$H:$H,MATCH(CONCATENATE(B$4,$A32),'Výsledková listina'!$G:$G,0),1))</f>
      </c>
      <c r="D32" s="4"/>
      <c r="E32" s="55">
        <f t="shared" si="0"/>
      </c>
      <c r="F32" s="79"/>
      <c r="G32" s="17">
        <f>IF(ISNA(MATCH(CONCATENATE(G$4,$A32),'Výsledková listina'!$G:$G,0)),"",INDEX('Výsledková listina'!$C:$C,MATCH(CONCATENATE(G$4,$A32),'Výsledková listina'!$G:$G,0),1))</f>
      </c>
      <c r="H32" s="57">
        <f>IF(ISNA(MATCH(CONCATENATE(G$4,$A32),'Výsledková listina'!$G:$G,0)),"",INDEX('Výsledková listina'!$H:$H,MATCH(CONCATENATE(G$4,$A32),'Výsledková listina'!$G:$G,0),1))</f>
      </c>
      <c r="I32" s="4"/>
      <c r="J32" s="55">
        <f t="shared" si="1"/>
      </c>
      <c r="K32" s="79"/>
      <c r="L32" s="17">
        <f>IF(ISNA(MATCH(CONCATENATE(L$4,$A32),'Výsledková listina'!$G:$G,0)),"",INDEX('Výsledková listina'!$C:$C,MATCH(CONCATENATE(L$4,$A32),'Výsledková listina'!$G:$G,0),1))</f>
      </c>
      <c r="M32" s="57">
        <f>IF(ISNA(MATCH(CONCATENATE(L$4,$A32),'Výsledková listina'!$G:$G,0)),"",INDEX('Výsledková listina'!$H:$H,MATCH(CONCATENATE(L$4,$A32),'Výsledková listina'!$G:$G,0),1))</f>
      </c>
      <c r="N32" s="4"/>
      <c r="O32" s="55">
        <f t="shared" si="2"/>
      </c>
      <c r="P32" s="79"/>
      <c r="Q32" s="17">
        <f>IF(ISNA(MATCH(CONCATENATE(Q$4,$A32),'Výsledková listina'!$G:$G,0)),"",INDEX('Výsledková listina'!$C:$C,MATCH(CONCATENATE(Q$4,$A32),'Výsledková listina'!$G:$G,0),1))</f>
      </c>
      <c r="R32" s="57">
        <f>IF(ISNA(MATCH(CONCATENATE(Q$4,$A32),'Výsledková listina'!$G:$G,0)),"",INDEX('Výsledková listina'!$H:$H,MATCH(CONCATENATE(Q$4,$A32),'Výsledková listina'!$G:$G,0),1))</f>
      </c>
      <c r="S32" s="4"/>
      <c r="T32" s="55">
        <f t="shared" si="3"/>
      </c>
      <c r="U32" s="79"/>
      <c r="V32" s="17">
        <f>IF(ISNA(MATCH(CONCATENATE(V$4,$A32),'Výsledková listina'!$G:$G,0)),"",INDEX('Výsledková listina'!$C:$C,MATCH(CONCATENATE(V$4,$A32),'Výsledková listina'!$G:$G,0),1))</f>
      </c>
      <c r="W32" s="57">
        <f>IF(ISNA(MATCH(CONCATENATE(V$4,$A32),'Výsledková listina'!$G:$G,0)),"",INDEX('Výsledková listina'!$H:$H,MATCH(CONCATENATE(V$4,$A32),'Výsledková listina'!$G:$G,0),1))</f>
      </c>
      <c r="X32" s="4"/>
      <c r="Y32" s="55">
        <f t="shared" si="4"/>
      </c>
      <c r="Z32" s="79"/>
      <c r="AA32" s="17">
        <f>IF(ISNA(MATCH(CONCATENATE(AA$4,$A32),'Výsledková listina'!$G:$G,0)),"",INDEX('Výsledková listina'!$C:$C,MATCH(CONCATENATE(AA$4,$A32),'Výsledková listina'!$G:$G,0),1))</f>
      </c>
      <c r="AB32" s="57">
        <f>IF(ISNA(MATCH(CONCATENATE(AA$4,$A32),'Výsledková listina'!$G:$G,0)),"",INDEX('Výsledková listina'!$H:$H,MATCH(CONCATENATE(AA$4,$A32),'Výsledková listina'!$G:$G,0),1))</f>
      </c>
      <c r="AC32" s="4"/>
      <c r="AD32" s="55">
        <f t="shared" si="5"/>
      </c>
      <c r="AE32" s="79"/>
      <c r="AF32" s="17">
        <f>IF(ISNA(MATCH(CONCATENATE(AF$4,$A32),'Výsledková listina'!$G:$G,0)),"",INDEX('Výsledková listina'!$C:$C,MATCH(CONCATENATE(AF$4,$A32),'Výsledková listina'!$G:$G,0),1))</f>
      </c>
      <c r="AG32" s="57">
        <f>IF(ISNA(MATCH(CONCATENATE(AF$4,$A32),'Výsledková listina'!$G:$G,0)),"",INDEX('Výsledková listina'!$H:$H,MATCH(CONCATENATE(AF$4,$A32),'Výsledková listina'!$G:$G,0),1))</f>
      </c>
      <c r="AH32" s="4"/>
      <c r="AI32" s="55">
        <f t="shared" si="6"/>
      </c>
      <c r="AJ32" s="79"/>
      <c r="AK32" s="17">
        <f>IF(ISNA(MATCH(CONCATENATE(AK$4,$A32),'Výsledková listina'!$G:$G,0)),"",INDEX('Výsledková listina'!$C:$C,MATCH(CONCATENATE(AK$4,$A32),'Výsledková listina'!$G:$G,0),1))</f>
      </c>
      <c r="AL32" s="57">
        <f>IF(ISNA(MATCH(CONCATENATE(AK$4,$A32),'Výsledková listina'!$G:$G,0)),"",INDEX('Výsledková listina'!$H:$H,MATCH(CONCATENATE(AK$4,$A32),'Výsledková listina'!$G:$G,0),1))</f>
      </c>
      <c r="AM32" s="4"/>
      <c r="AN32" s="55">
        <f t="shared" si="7"/>
      </c>
      <c r="AO32" s="79"/>
      <c r="AP32" s="17">
        <f>IF(ISNA(MATCH(CONCATENATE(AP$4,$A32),'Výsledková listina'!$G:$G,0)),"",INDEX('Výsledková listina'!$C:$C,MATCH(CONCATENATE(AP$4,$A32),'Výsledková listina'!$G:$G,0),1))</f>
      </c>
      <c r="AQ32" s="57">
        <f>IF(ISNA(MATCH(CONCATENATE(AP$4,$A32),'Výsledková listina'!$G:$G,0)),"",INDEX('Výsledková listina'!$H:$H,MATCH(CONCATENATE(AP$4,$A32),'Výsledková listina'!$G:$G,0),1))</f>
      </c>
      <c r="AR32" s="4"/>
      <c r="AS32" s="55">
        <f t="shared" si="8"/>
      </c>
      <c r="AT32" s="79"/>
      <c r="AU32" s="17">
        <f>IF(ISNA(MATCH(CONCATENATE(AU$4,$A32),'Výsledková listina'!$G:$G,0)),"",INDEX('Výsledková listina'!$C:$C,MATCH(CONCATENATE(AU$4,$A32),'Výsledková listina'!$G:$G,0),1))</f>
      </c>
      <c r="AV32" s="57">
        <f>IF(ISNA(MATCH(CONCATENATE(AU$4,$A32),'Výsledková listina'!$G:$G,0)),"",INDEX('Výsledková listina'!$H:$H,MATCH(CONCATENATE(AU$4,$A32),'Výsledková listina'!$G:$G,0),1))</f>
      </c>
      <c r="AW32" s="4"/>
      <c r="AX32" s="55">
        <f t="shared" si="9"/>
      </c>
      <c r="AY32" s="79"/>
      <c r="AZ32" s="17">
        <f>IF(ISNA(MATCH(CONCATENATE(AZ$4,$A32),'Výsledková listina'!$G:$G,0)),"",INDEX('Výsledková listina'!$C:$C,MATCH(CONCATENATE(AZ$4,$A32),'Výsledková listina'!$G:$G,0),1))</f>
      </c>
      <c r="BA32" s="57">
        <f>IF(ISNA(MATCH(CONCATENATE(AZ$4,$A32),'Výsledková listina'!$G:$G,0)),"",INDEX('Výsledková listina'!$H:$H,MATCH(CONCATENATE(AZ$4,$A32),'Výsledková listina'!$G:$G,0),1))</f>
      </c>
      <c r="BB32" s="4"/>
      <c r="BC32" s="55">
        <f t="shared" si="10"/>
      </c>
      <c r="BD32" s="79"/>
      <c r="BE32" s="17">
        <f>IF(ISNA(MATCH(CONCATENATE(BE$4,$A32),'Výsledková listina'!$G:$G,0)),"",INDEX('Výsledková listina'!$C:$C,MATCH(CONCATENATE(BE$4,$A32),'Výsledková listina'!$G:$G,0),1))</f>
      </c>
      <c r="BF32" s="57">
        <f>IF(ISNA(MATCH(CONCATENATE(BE$4,$A32),'Výsledková listina'!$G:$G,0)),"",INDEX('Výsledková listina'!$H:$H,MATCH(CONCATENATE(BE$4,$A32),'Výsledková listina'!$G:$G,0),1))</f>
      </c>
      <c r="BG32" s="4"/>
      <c r="BH32" s="55">
        <f t="shared" si="11"/>
      </c>
      <c r="BI32" s="79"/>
      <c r="BJ32" s="17">
        <f>IF(ISNA(MATCH(CONCATENATE(BJ$4,$A32),'Výsledková listina'!$G:$G,0)),"",INDEX('Výsledková listina'!$C:$C,MATCH(CONCATENATE(BJ$4,$A32),'Výsledková listina'!$G:$G,0),1))</f>
      </c>
      <c r="BK32" s="57">
        <f>IF(ISNA(MATCH(CONCATENATE(BJ$4,$A32),'Výsledková listina'!$G:$G,0)),"",INDEX('Výsledková listina'!$H:$H,MATCH(CONCATENATE(BJ$4,$A32),'Výsledková listina'!$G:$G,0),1))</f>
      </c>
      <c r="BL32" s="4"/>
      <c r="BM32" s="55">
        <f t="shared" si="12"/>
      </c>
      <c r="BN32" s="79"/>
      <c r="BO32" s="17">
        <f>IF(ISNA(MATCH(CONCATENATE(BO$4,$A32),'Výsledková listina'!$G:$G,0)),"",INDEX('Výsledková listina'!$C:$C,MATCH(CONCATENATE(BO$4,$A32),'Výsledková listina'!$G:$G,0),1))</f>
      </c>
      <c r="BP32" s="57">
        <f>IF(ISNA(MATCH(CONCATENATE(BO$4,$A32),'Výsledková listina'!$G:$G,0)),"",INDEX('Výsledková listina'!$H:$H,MATCH(CONCATENATE(BO$4,$A32),'Výsledková listina'!$G:$G,0),1))</f>
      </c>
      <c r="BQ32" s="4"/>
      <c r="BR32" s="55">
        <f t="shared" si="13"/>
      </c>
      <c r="BS32" s="79"/>
      <c r="BT32" s="17">
        <f>IF(ISNA(MATCH(CONCATENATE(BT$4,$A32),'Výsledková listina'!$G:$G,0)),"",INDEX('Výsledková listina'!$C:$C,MATCH(CONCATENATE(BT$4,$A32),'Výsledková listina'!$G:$G,0),1))</f>
      </c>
      <c r="BU32" s="57">
        <f>IF(ISNA(MATCH(CONCATENATE(BT$4,$A32),'Výsledková listina'!$G:$G,0)),"",INDEX('Výsledková listina'!$H:$H,MATCH(CONCATENATE(BT$4,$A32),'Výsledková listina'!$G:$G,0),1))</f>
      </c>
      <c r="BV32" s="4"/>
      <c r="BW32" s="55">
        <f t="shared" si="14"/>
      </c>
      <c r="BX32" s="79"/>
    </row>
    <row r="33" spans="1:76" s="10" customFormat="1" ht="34.5" customHeight="1">
      <c r="A33" s="5">
        <v>28</v>
      </c>
      <c r="B33" s="17">
        <f>IF(ISNA(MATCH(CONCATENATE(B$4,$A33),'Výsledková listina'!$G:$G,0)),"",INDEX('Výsledková listina'!$C:$C,MATCH(CONCATENATE(B$4,$A33),'Výsledková listina'!$G:$G,0),1))</f>
      </c>
      <c r="C33" s="57">
        <f>IF(ISNA(MATCH(CONCATENATE(B$4,$A33),'Výsledková listina'!$G:$G,0)),"",INDEX('Výsledková listina'!$H:$H,MATCH(CONCATENATE(B$4,$A33),'Výsledková listina'!$G:$G,0),1))</f>
      </c>
      <c r="D33" s="4"/>
      <c r="E33" s="55">
        <f t="shared" si="0"/>
      </c>
      <c r="F33" s="79"/>
      <c r="G33" s="17">
        <f>IF(ISNA(MATCH(CONCATENATE(G$4,$A33),'Výsledková listina'!$G:$G,0)),"",INDEX('Výsledková listina'!$C:$C,MATCH(CONCATENATE(G$4,$A33),'Výsledková listina'!$G:$G,0),1))</f>
      </c>
      <c r="H33" s="57">
        <f>IF(ISNA(MATCH(CONCATENATE(G$4,$A33),'Výsledková listina'!$G:$G,0)),"",INDEX('Výsledková listina'!$H:$H,MATCH(CONCATENATE(G$4,$A33),'Výsledková listina'!$G:$G,0),1))</f>
      </c>
      <c r="I33" s="4"/>
      <c r="J33" s="55">
        <f t="shared" si="1"/>
      </c>
      <c r="K33" s="79"/>
      <c r="L33" s="17">
        <f>IF(ISNA(MATCH(CONCATENATE(L$4,$A33),'Výsledková listina'!$G:$G,0)),"",INDEX('Výsledková listina'!$C:$C,MATCH(CONCATENATE(L$4,$A33),'Výsledková listina'!$G:$G,0),1))</f>
      </c>
      <c r="M33" s="57">
        <f>IF(ISNA(MATCH(CONCATENATE(L$4,$A33),'Výsledková listina'!$G:$G,0)),"",INDEX('Výsledková listina'!$H:$H,MATCH(CONCATENATE(L$4,$A33),'Výsledková listina'!$G:$G,0),1))</f>
      </c>
      <c r="N33" s="4"/>
      <c r="O33" s="55">
        <f t="shared" si="2"/>
      </c>
      <c r="P33" s="79"/>
      <c r="Q33" s="17">
        <f>IF(ISNA(MATCH(CONCATENATE(Q$4,$A33),'Výsledková listina'!$G:$G,0)),"",INDEX('Výsledková listina'!$C:$C,MATCH(CONCATENATE(Q$4,$A33),'Výsledková listina'!$G:$G,0),1))</f>
      </c>
      <c r="R33" s="57">
        <f>IF(ISNA(MATCH(CONCATENATE(Q$4,$A33),'Výsledková listina'!$G:$G,0)),"",INDEX('Výsledková listina'!$H:$H,MATCH(CONCATENATE(Q$4,$A33),'Výsledková listina'!$G:$G,0),1))</f>
      </c>
      <c r="S33" s="4"/>
      <c r="T33" s="55">
        <f t="shared" si="3"/>
      </c>
      <c r="U33" s="79"/>
      <c r="V33" s="17">
        <f>IF(ISNA(MATCH(CONCATENATE(V$4,$A33),'Výsledková listina'!$G:$G,0)),"",INDEX('Výsledková listina'!$C:$C,MATCH(CONCATENATE(V$4,$A33),'Výsledková listina'!$G:$G,0),1))</f>
      </c>
      <c r="W33" s="57">
        <f>IF(ISNA(MATCH(CONCATENATE(V$4,$A33),'Výsledková listina'!$G:$G,0)),"",INDEX('Výsledková listina'!$H:$H,MATCH(CONCATENATE(V$4,$A33),'Výsledková listina'!$G:$G,0),1))</f>
      </c>
      <c r="X33" s="4"/>
      <c r="Y33" s="55">
        <f t="shared" si="4"/>
      </c>
      <c r="Z33" s="79"/>
      <c r="AA33" s="17">
        <f>IF(ISNA(MATCH(CONCATENATE(AA$4,$A33),'Výsledková listina'!$G:$G,0)),"",INDEX('Výsledková listina'!$C:$C,MATCH(CONCATENATE(AA$4,$A33),'Výsledková listina'!$G:$G,0),1))</f>
      </c>
      <c r="AB33" s="57">
        <f>IF(ISNA(MATCH(CONCATENATE(AA$4,$A33),'Výsledková listina'!$G:$G,0)),"",INDEX('Výsledková listina'!$H:$H,MATCH(CONCATENATE(AA$4,$A33),'Výsledková listina'!$G:$G,0),1))</f>
      </c>
      <c r="AC33" s="4"/>
      <c r="AD33" s="55">
        <f t="shared" si="5"/>
      </c>
      <c r="AE33" s="79"/>
      <c r="AF33" s="17">
        <f>IF(ISNA(MATCH(CONCATENATE(AF$4,$A33),'Výsledková listina'!$G:$G,0)),"",INDEX('Výsledková listina'!$C:$C,MATCH(CONCATENATE(AF$4,$A33),'Výsledková listina'!$G:$G,0),1))</f>
      </c>
      <c r="AG33" s="57">
        <f>IF(ISNA(MATCH(CONCATENATE(AF$4,$A33),'Výsledková listina'!$G:$G,0)),"",INDEX('Výsledková listina'!$H:$H,MATCH(CONCATENATE(AF$4,$A33),'Výsledková listina'!$G:$G,0),1))</f>
      </c>
      <c r="AH33" s="4"/>
      <c r="AI33" s="55">
        <f t="shared" si="6"/>
      </c>
      <c r="AJ33" s="79"/>
      <c r="AK33" s="17">
        <f>IF(ISNA(MATCH(CONCATENATE(AK$4,$A33),'Výsledková listina'!$G:$G,0)),"",INDEX('Výsledková listina'!$C:$C,MATCH(CONCATENATE(AK$4,$A33),'Výsledková listina'!$G:$G,0),1))</f>
      </c>
      <c r="AL33" s="57">
        <f>IF(ISNA(MATCH(CONCATENATE(AK$4,$A33),'Výsledková listina'!$G:$G,0)),"",INDEX('Výsledková listina'!$H:$H,MATCH(CONCATENATE(AK$4,$A33),'Výsledková listina'!$G:$G,0),1))</f>
      </c>
      <c r="AM33" s="4"/>
      <c r="AN33" s="55">
        <f t="shared" si="7"/>
      </c>
      <c r="AO33" s="79"/>
      <c r="AP33" s="17">
        <f>IF(ISNA(MATCH(CONCATENATE(AP$4,$A33),'Výsledková listina'!$G:$G,0)),"",INDEX('Výsledková listina'!$C:$C,MATCH(CONCATENATE(AP$4,$A33),'Výsledková listina'!$G:$G,0),1))</f>
      </c>
      <c r="AQ33" s="57">
        <f>IF(ISNA(MATCH(CONCATENATE(AP$4,$A33),'Výsledková listina'!$G:$G,0)),"",INDEX('Výsledková listina'!$H:$H,MATCH(CONCATENATE(AP$4,$A33),'Výsledková listina'!$G:$G,0),1))</f>
      </c>
      <c r="AR33" s="4"/>
      <c r="AS33" s="55">
        <f t="shared" si="8"/>
      </c>
      <c r="AT33" s="79"/>
      <c r="AU33" s="17">
        <f>IF(ISNA(MATCH(CONCATENATE(AU$4,$A33),'Výsledková listina'!$G:$G,0)),"",INDEX('Výsledková listina'!$C:$C,MATCH(CONCATENATE(AU$4,$A33),'Výsledková listina'!$G:$G,0),1))</f>
      </c>
      <c r="AV33" s="57">
        <f>IF(ISNA(MATCH(CONCATENATE(AU$4,$A33),'Výsledková listina'!$G:$G,0)),"",INDEX('Výsledková listina'!$H:$H,MATCH(CONCATENATE(AU$4,$A33),'Výsledková listina'!$G:$G,0),1))</f>
      </c>
      <c r="AW33" s="4"/>
      <c r="AX33" s="55">
        <f t="shared" si="9"/>
      </c>
      <c r="AY33" s="79"/>
      <c r="AZ33" s="17">
        <f>IF(ISNA(MATCH(CONCATENATE(AZ$4,$A33),'Výsledková listina'!$G:$G,0)),"",INDEX('Výsledková listina'!$C:$C,MATCH(CONCATENATE(AZ$4,$A33),'Výsledková listina'!$G:$G,0),1))</f>
      </c>
      <c r="BA33" s="57">
        <f>IF(ISNA(MATCH(CONCATENATE(AZ$4,$A33),'Výsledková listina'!$G:$G,0)),"",INDEX('Výsledková listina'!$H:$H,MATCH(CONCATENATE(AZ$4,$A33),'Výsledková listina'!$G:$G,0),1))</f>
      </c>
      <c r="BB33" s="4"/>
      <c r="BC33" s="55">
        <f t="shared" si="10"/>
      </c>
      <c r="BD33" s="79"/>
      <c r="BE33" s="17">
        <f>IF(ISNA(MATCH(CONCATENATE(BE$4,$A33),'Výsledková listina'!$G:$G,0)),"",INDEX('Výsledková listina'!$C:$C,MATCH(CONCATENATE(BE$4,$A33),'Výsledková listina'!$G:$G,0),1))</f>
      </c>
      <c r="BF33" s="57">
        <f>IF(ISNA(MATCH(CONCATENATE(BE$4,$A33),'Výsledková listina'!$G:$G,0)),"",INDEX('Výsledková listina'!$H:$H,MATCH(CONCATENATE(BE$4,$A33),'Výsledková listina'!$G:$G,0),1))</f>
      </c>
      <c r="BG33" s="4"/>
      <c r="BH33" s="55">
        <f t="shared" si="11"/>
      </c>
      <c r="BI33" s="79"/>
      <c r="BJ33" s="17">
        <f>IF(ISNA(MATCH(CONCATENATE(BJ$4,$A33),'Výsledková listina'!$G:$G,0)),"",INDEX('Výsledková listina'!$C:$C,MATCH(CONCATENATE(BJ$4,$A33),'Výsledková listina'!$G:$G,0),1))</f>
      </c>
      <c r="BK33" s="57">
        <f>IF(ISNA(MATCH(CONCATENATE(BJ$4,$A33),'Výsledková listina'!$G:$G,0)),"",INDEX('Výsledková listina'!$H:$H,MATCH(CONCATENATE(BJ$4,$A33),'Výsledková listina'!$G:$G,0),1))</f>
      </c>
      <c r="BL33" s="4"/>
      <c r="BM33" s="55">
        <f t="shared" si="12"/>
      </c>
      <c r="BN33" s="79"/>
      <c r="BO33" s="17">
        <f>IF(ISNA(MATCH(CONCATENATE(BO$4,$A33),'Výsledková listina'!$G:$G,0)),"",INDEX('Výsledková listina'!$C:$C,MATCH(CONCATENATE(BO$4,$A33),'Výsledková listina'!$G:$G,0),1))</f>
      </c>
      <c r="BP33" s="57">
        <f>IF(ISNA(MATCH(CONCATENATE(BO$4,$A33),'Výsledková listina'!$G:$G,0)),"",INDEX('Výsledková listina'!$H:$H,MATCH(CONCATENATE(BO$4,$A33),'Výsledková listina'!$G:$G,0),1))</f>
      </c>
      <c r="BQ33" s="4"/>
      <c r="BR33" s="55">
        <f t="shared" si="13"/>
      </c>
      <c r="BS33" s="79"/>
      <c r="BT33" s="17">
        <f>IF(ISNA(MATCH(CONCATENATE(BT$4,$A33),'Výsledková listina'!$G:$G,0)),"",INDEX('Výsledková listina'!$C:$C,MATCH(CONCATENATE(BT$4,$A33),'Výsledková listina'!$G:$G,0),1))</f>
      </c>
      <c r="BU33" s="57">
        <f>IF(ISNA(MATCH(CONCATENATE(BT$4,$A33),'Výsledková listina'!$G:$G,0)),"",INDEX('Výsledková listina'!$H:$H,MATCH(CONCATENATE(BT$4,$A33),'Výsledková listina'!$G:$G,0),1))</f>
      </c>
      <c r="BV33" s="4"/>
      <c r="BW33" s="55">
        <f t="shared" si="14"/>
      </c>
      <c r="BX33" s="79"/>
    </row>
    <row r="34" spans="1:76" s="10" customFormat="1" ht="34.5" customHeight="1">
      <c r="A34" s="5">
        <v>29</v>
      </c>
      <c r="B34" s="17">
        <f>IF(ISNA(MATCH(CONCATENATE(B$4,$A34),'Výsledková listina'!$G:$G,0)),"",INDEX('Výsledková listina'!$C:$C,MATCH(CONCATENATE(B$4,$A34),'Výsledková listina'!$G:$G,0),1))</f>
      </c>
      <c r="C34" s="57">
        <f>IF(ISNA(MATCH(CONCATENATE(B$4,$A34),'Výsledková listina'!$G:$G,0)),"",INDEX('Výsledková listina'!$H:$H,MATCH(CONCATENATE(B$4,$A34),'Výsledková listina'!$G:$G,0),1))</f>
      </c>
      <c r="D34" s="4"/>
      <c r="E34" s="55">
        <f t="shared" si="0"/>
      </c>
      <c r="F34" s="79"/>
      <c r="G34" s="17">
        <f>IF(ISNA(MATCH(CONCATENATE(G$4,$A34),'Výsledková listina'!$G:$G,0)),"",INDEX('Výsledková listina'!$C:$C,MATCH(CONCATENATE(G$4,$A34),'Výsledková listina'!$G:$G,0),1))</f>
      </c>
      <c r="H34" s="57">
        <f>IF(ISNA(MATCH(CONCATENATE(G$4,$A34),'Výsledková listina'!$G:$G,0)),"",INDEX('Výsledková listina'!$H:$H,MATCH(CONCATENATE(G$4,$A34),'Výsledková listina'!$G:$G,0),1))</f>
      </c>
      <c r="I34" s="4"/>
      <c r="J34" s="55">
        <f t="shared" si="1"/>
      </c>
      <c r="K34" s="79"/>
      <c r="L34" s="17">
        <f>IF(ISNA(MATCH(CONCATENATE(L$4,$A34),'Výsledková listina'!$G:$G,0)),"",INDEX('Výsledková listina'!$C:$C,MATCH(CONCATENATE(L$4,$A34),'Výsledková listina'!$G:$G,0),1))</f>
      </c>
      <c r="M34" s="57">
        <f>IF(ISNA(MATCH(CONCATENATE(L$4,$A34),'Výsledková listina'!$G:$G,0)),"",INDEX('Výsledková listina'!$H:$H,MATCH(CONCATENATE(L$4,$A34),'Výsledková listina'!$G:$G,0),1))</f>
      </c>
      <c r="N34" s="4"/>
      <c r="O34" s="55">
        <f t="shared" si="2"/>
      </c>
      <c r="P34" s="79"/>
      <c r="Q34" s="17">
        <f>IF(ISNA(MATCH(CONCATENATE(Q$4,$A34),'Výsledková listina'!$G:$G,0)),"",INDEX('Výsledková listina'!$C:$C,MATCH(CONCATENATE(Q$4,$A34),'Výsledková listina'!$G:$G,0),1))</f>
      </c>
      <c r="R34" s="57">
        <f>IF(ISNA(MATCH(CONCATENATE(Q$4,$A34),'Výsledková listina'!$G:$G,0)),"",INDEX('Výsledková listina'!$H:$H,MATCH(CONCATENATE(Q$4,$A34),'Výsledková listina'!$G:$G,0),1))</f>
      </c>
      <c r="S34" s="4"/>
      <c r="T34" s="55">
        <f t="shared" si="3"/>
      </c>
      <c r="U34" s="79"/>
      <c r="V34" s="17">
        <f>IF(ISNA(MATCH(CONCATENATE(V$4,$A34),'Výsledková listina'!$G:$G,0)),"",INDEX('Výsledková listina'!$C:$C,MATCH(CONCATENATE(V$4,$A34),'Výsledková listina'!$G:$G,0),1))</f>
      </c>
      <c r="W34" s="57">
        <f>IF(ISNA(MATCH(CONCATENATE(V$4,$A34),'Výsledková listina'!$G:$G,0)),"",INDEX('Výsledková listina'!$H:$H,MATCH(CONCATENATE(V$4,$A34),'Výsledková listina'!$G:$G,0),1))</f>
      </c>
      <c r="X34" s="4"/>
      <c r="Y34" s="55">
        <f t="shared" si="4"/>
      </c>
      <c r="Z34" s="79"/>
      <c r="AA34" s="17">
        <f>IF(ISNA(MATCH(CONCATENATE(AA$4,$A34),'Výsledková listina'!$G:$G,0)),"",INDEX('Výsledková listina'!$C:$C,MATCH(CONCATENATE(AA$4,$A34),'Výsledková listina'!$G:$G,0),1))</f>
      </c>
      <c r="AB34" s="57">
        <f>IF(ISNA(MATCH(CONCATENATE(AA$4,$A34),'Výsledková listina'!$G:$G,0)),"",INDEX('Výsledková listina'!$H:$H,MATCH(CONCATENATE(AA$4,$A34),'Výsledková listina'!$G:$G,0),1))</f>
      </c>
      <c r="AC34" s="4"/>
      <c r="AD34" s="55">
        <f t="shared" si="5"/>
      </c>
      <c r="AE34" s="79"/>
      <c r="AF34" s="17">
        <f>IF(ISNA(MATCH(CONCATENATE(AF$4,$A34),'Výsledková listina'!$G:$G,0)),"",INDEX('Výsledková listina'!$C:$C,MATCH(CONCATENATE(AF$4,$A34),'Výsledková listina'!$G:$G,0),1))</f>
      </c>
      <c r="AG34" s="57">
        <f>IF(ISNA(MATCH(CONCATENATE(AF$4,$A34),'Výsledková listina'!$G:$G,0)),"",INDEX('Výsledková listina'!$H:$H,MATCH(CONCATENATE(AF$4,$A34),'Výsledková listina'!$G:$G,0),1))</f>
      </c>
      <c r="AH34" s="4"/>
      <c r="AI34" s="55">
        <f t="shared" si="6"/>
      </c>
      <c r="AJ34" s="79"/>
      <c r="AK34" s="17">
        <f>IF(ISNA(MATCH(CONCATENATE(AK$4,$A34),'Výsledková listina'!$G:$G,0)),"",INDEX('Výsledková listina'!$C:$C,MATCH(CONCATENATE(AK$4,$A34),'Výsledková listina'!$G:$G,0),1))</f>
      </c>
      <c r="AL34" s="57">
        <f>IF(ISNA(MATCH(CONCATENATE(AK$4,$A34),'Výsledková listina'!$G:$G,0)),"",INDEX('Výsledková listina'!$H:$H,MATCH(CONCATENATE(AK$4,$A34),'Výsledková listina'!$G:$G,0),1))</f>
      </c>
      <c r="AM34" s="4"/>
      <c r="AN34" s="55">
        <f t="shared" si="7"/>
      </c>
      <c r="AO34" s="79"/>
      <c r="AP34" s="17">
        <f>IF(ISNA(MATCH(CONCATENATE(AP$4,$A34),'Výsledková listina'!$G:$G,0)),"",INDEX('Výsledková listina'!$C:$C,MATCH(CONCATENATE(AP$4,$A34),'Výsledková listina'!$G:$G,0),1))</f>
      </c>
      <c r="AQ34" s="57">
        <f>IF(ISNA(MATCH(CONCATENATE(AP$4,$A34),'Výsledková listina'!$G:$G,0)),"",INDEX('Výsledková listina'!$H:$H,MATCH(CONCATENATE(AP$4,$A34),'Výsledková listina'!$G:$G,0),1))</f>
      </c>
      <c r="AR34" s="4"/>
      <c r="AS34" s="55">
        <f t="shared" si="8"/>
      </c>
      <c r="AT34" s="79"/>
      <c r="AU34" s="17">
        <f>IF(ISNA(MATCH(CONCATENATE(AU$4,$A34),'Výsledková listina'!$G:$G,0)),"",INDEX('Výsledková listina'!$C:$C,MATCH(CONCATENATE(AU$4,$A34),'Výsledková listina'!$G:$G,0),1))</f>
      </c>
      <c r="AV34" s="57">
        <f>IF(ISNA(MATCH(CONCATENATE(AU$4,$A34),'Výsledková listina'!$G:$G,0)),"",INDEX('Výsledková listina'!$H:$H,MATCH(CONCATENATE(AU$4,$A34),'Výsledková listina'!$G:$G,0),1))</f>
      </c>
      <c r="AW34" s="4"/>
      <c r="AX34" s="55">
        <f t="shared" si="9"/>
      </c>
      <c r="AY34" s="79"/>
      <c r="AZ34" s="17">
        <f>IF(ISNA(MATCH(CONCATENATE(AZ$4,$A34),'Výsledková listina'!$G:$G,0)),"",INDEX('Výsledková listina'!$C:$C,MATCH(CONCATENATE(AZ$4,$A34),'Výsledková listina'!$G:$G,0),1))</f>
      </c>
      <c r="BA34" s="57">
        <f>IF(ISNA(MATCH(CONCATENATE(AZ$4,$A34),'Výsledková listina'!$G:$G,0)),"",INDEX('Výsledková listina'!$H:$H,MATCH(CONCATENATE(AZ$4,$A34),'Výsledková listina'!$G:$G,0),1))</f>
      </c>
      <c r="BB34" s="4"/>
      <c r="BC34" s="55">
        <f t="shared" si="10"/>
      </c>
      <c r="BD34" s="79"/>
      <c r="BE34" s="17">
        <f>IF(ISNA(MATCH(CONCATENATE(BE$4,$A34),'Výsledková listina'!$G:$G,0)),"",INDEX('Výsledková listina'!$C:$C,MATCH(CONCATENATE(BE$4,$A34),'Výsledková listina'!$G:$G,0),1))</f>
      </c>
      <c r="BF34" s="57">
        <f>IF(ISNA(MATCH(CONCATENATE(BE$4,$A34),'Výsledková listina'!$G:$G,0)),"",INDEX('Výsledková listina'!$H:$H,MATCH(CONCATENATE(BE$4,$A34),'Výsledková listina'!$G:$G,0),1))</f>
      </c>
      <c r="BG34" s="4"/>
      <c r="BH34" s="55">
        <f t="shared" si="11"/>
      </c>
      <c r="BI34" s="79"/>
      <c r="BJ34" s="17">
        <f>IF(ISNA(MATCH(CONCATENATE(BJ$4,$A34),'Výsledková listina'!$G:$G,0)),"",INDEX('Výsledková listina'!$C:$C,MATCH(CONCATENATE(BJ$4,$A34),'Výsledková listina'!$G:$G,0),1))</f>
      </c>
      <c r="BK34" s="57">
        <f>IF(ISNA(MATCH(CONCATENATE(BJ$4,$A34),'Výsledková listina'!$G:$G,0)),"",INDEX('Výsledková listina'!$H:$H,MATCH(CONCATENATE(BJ$4,$A34),'Výsledková listina'!$G:$G,0),1))</f>
      </c>
      <c r="BL34" s="4"/>
      <c r="BM34" s="55">
        <f t="shared" si="12"/>
      </c>
      <c r="BN34" s="79"/>
      <c r="BO34" s="17">
        <f>IF(ISNA(MATCH(CONCATENATE(BO$4,$A34),'Výsledková listina'!$G:$G,0)),"",INDEX('Výsledková listina'!$C:$C,MATCH(CONCATENATE(BO$4,$A34),'Výsledková listina'!$G:$G,0),1))</f>
      </c>
      <c r="BP34" s="57">
        <f>IF(ISNA(MATCH(CONCATENATE(BO$4,$A34),'Výsledková listina'!$G:$G,0)),"",INDEX('Výsledková listina'!$H:$H,MATCH(CONCATENATE(BO$4,$A34),'Výsledková listina'!$G:$G,0),1))</f>
      </c>
      <c r="BQ34" s="4"/>
      <c r="BR34" s="55">
        <f t="shared" si="13"/>
      </c>
      <c r="BS34" s="79"/>
      <c r="BT34" s="17">
        <f>IF(ISNA(MATCH(CONCATENATE(BT$4,$A34),'Výsledková listina'!$G:$G,0)),"",INDEX('Výsledková listina'!$C:$C,MATCH(CONCATENATE(BT$4,$A34),'Výsledková listina'!$G:$G,0),1))</f>
      </c>
      <c r="BU34" s="57">
        <f>IF(ISNA(MATCH(CONCATENATE(BT$4,$A34),'Výsledková listina'!$G:$G,0)),"",INDEX('Výsledková listina'!$H:$H,MATCH(CONCATENATE(BT$4,$A34),'Výsledková listina'!$G:$G,0),1))</f>
      </c>
      <c r="BV34" s="4"/>
      <c r="BW34" s="55">
        <f t="shared" si="14"/>
      </c>
      <c r="BX34" s="79"/>
    </row>
    <row r="35" spans="1:76" s="10" customFormat="1" ht="34.5" customHeight="1" thickBot="1">
      <c r="A35" s="6">
        <v>30</v>
      </c>
      <c r="B35" s="18">
        <f>IF(ISNA(MATCH(CONCATENATE(B$4,$A35),'Výsledková listina'!$G:$G,0)),"",INDEX('Výsledková listina'!$C:$C,MATCH(CONCATENATE(B$4,$A35),'Výsledková listina'!$G:$G,0),1))</f>
      </c>
      <c r="C35" s="58">
        <f>IF(ISNA(MATCH(CONCATENATE(B$4,$A35),'Výsledková listina'!$G:$G,0)),"",INDEX('Výsledková listina'!$H:$H,MATCH(CONCATENATE(B$4,$A35),'Výsledková listina'!$G:$G,0),1))</f>
      </c>
      <c r="D35" s="7"/>
      <c r="E35" s="56">
        <f t="shared" si="0"/>
      </c>
      <c r="F35" s="80"/>
      <c r="G35" s="18">
        <f>IF(ISNA(MATCH(CONCATENATE(G$4,$A35),'Výsledková listina'!$G:$G,0)),"",INDEX('Výsledková listina'!$C:$C,MATCH(CONCATENATE(G$4,$A35),'Výsledková listina'!$G:$G,0),1))</f>
      </c>
      <c r="H35" s="58">
        <f>IF(ISNA(MATCH(CONCATENATE(G$4,$A35),'Výsledková listina'!$G:$G,0)),"",INDEX('Výsledková listina'!$H:$H,MATCH(CONCATENATE(G$4,$A35),'Výsledková listina'!$G:$G,0),1))</f>
      </c>
      <c r="I35" s="7"/>
      <c r="J35" s="56">
        <f t="shared" si="1"/>
      </c>
      <c r="K35" s="80"/>
      <c r="L35" s="18">
        <f>IF(ISNA(MATCH(CONCATENATE(L$4,$A35),'Výsledková listina'!$G:$G,0)),"",INDEX('Výsledková listina'!$C:$C,MATCH(CONCATENATE(L$4,$A35),'Výsledková listina'!$G:$G,0),1))</f>
      </c>
      <c r="M35" s="58">
        <f>IF(ISNA(MATCH(CONCATENATE(L$4,$A35),'Výsledková listina'!$G:$G,0)),"",INDEX('Výsledková listina'!$H:$H,MATCH(CONCATENATE(L$4,$A35),'Výsledková listina'!$G:$G,0),1))</f>
      </c>
      <c r="N35" s="7"/>
      <c r="O35" s="56">
        <f t="shared" si="2"/>
      </c>
      <c r="P35" s="80"/>
      <c r="Q35" s="18">
        <f>IF(ISNA(MATCH(CONCATENATE(Q$4,$A35),'Výsledková listina'!$G:$G,0)),"",INDEX('Výsledková listina'!$C:$C,MATCH(CONCATENATE(Q$4,$A35),'Výsledková listina'!$G:$G,0),1))</f>
      </c>
      <c r="R35" s="58">
        <f>IF(ISNA(MATCH(CONCATENATE(Q$4,$A35),'Výsledková listina'!$G:$G,0)),"",INDEX('Výsledková listina'!$H:$H,MATCH(CONCATENATE(Q$4,$A35),'Výsledková listina'!$G:$G,0),1))</f>
      </c>
      <c r="S35" s="7"/>
      <c r="T35" s="56">
        <f t="shared" si="3"/>
      </c>
      <c r="U35" s="80"/>
      <c r="V35" s="18">
        <f>IF(ISNA(MATCH(CONCATENATE(V$4,$A35),'Výsledková listina'!$G:$G,0)),"",INDEX('Výsledková listina'!$C:$C,MATCH(CONCATENATE(V$4,$A35),'Výsledková listina'!$G:$G,0),1))</f>
      </c>
      <c r="W35" s="58">
        <f>IF(ISNA(MATCH(CONCATENATE(V$4,$A35),'Výsledková listina'!$G:$G,0)),"",INDEX('Výsledková listina'!$H:$H,MATCH(CONCATENATE(V$4,$A35),'Výsledková listina'!$G:$G,0),1))</f>
      </c>
      <c r="X35" s="7"/>
      <c r="Y35" s="56">
        <f t="shared" si="4"/>
      </c>
      <c r="Z35" s="80"/>
      <c r="AA35" s="18">
        <f>IF(ISNA(MATCH(CONCATENATE(AA$4,$A35),'Výsledková listina'!$G:$G,0)),"",INDEX('Výsledková listina'!$C:$C,MATCH(CONCATENATE(AA$4,$A35),'Výsledková listina'!$G:$G,0),1))</f>
      </c>
      <c r="AB35" s="58">
        <f>IF(ISNA(MATCH(CONCATENATE(AA$4,$A35),'Výsledková listina'!$G:$G,0)),"",INDEX('Výsledková listina'!$H:$H,MATCH(CONCATENATE(AA$4,$A35),'Výsledková listina'!$G:$G,0),1))</f>
      </c>
      <c r="AC35" s="7"/>
      <c r="AD35" s="56">
        <f t="shared" si="5"/>
      </c>
      <c r="AE35" s="80"/>
      <c r="AF35" s="18">
        <f>IF(ISNA(MATCH(CONCATENATE(AF$4,$A35),'Výsledková listina'!$G:$G,0)),"",INDEX('Výsledková listina'!$C:$C,MATCH(CONCATENATE(AF$4,$A35),'Výsledková listina'!$G:$G,0),1))</f>
      </c>
      <c r="AG35" s="58">
        <f>IF(ISNA(MATCH(CONCATENATE(AF$4,$A35),'Výsledková listina'!$G:$G,0)),"",INDEX('Výsledková listina'!$H:$H,MATCH(CONCATENATE(AF$4,$A35),'Výsledková listina'!$G:$G,0),1))</f>
      </c>
      <c r="AH35" s="7"/>
      <c r="AI35" s="56">
        <f t="shared" si="6"/>
      </c>
      <c r="AJ35" s="80"/>
      <c r="AK35" s="18">
        <f>IF(ISNA(MATCH(CONCATENATE(AK$4,$A35),'Výsledková listina'!$G:$G,0)),"",INDEX('Výsledková listina'!$C:$C,MATCH(CONCATENATE(AK$4,$A35),'Výsledková listina'!$G:$G,0),1))</f>
      </c>
      <c r="AL35" s="58">
        <f>IF(ISNA(MATCH(CONCATENATE(AK$4,$A35),'Výsledková listina'!$G:$G,0)),"",INDEX('Výsledková listina'!$H:$H,MATCH(CONCATENATE(AK$4,$A35),'Výsledková listina'!$G:$G,0),1))</f>
      </c>
      <c r="AM35" s="7"/>
      <c r="AN35" s="56">
        <f t="shared" si="7"/>
      </c>
      <c r="AO35" s="80"/>
      <c r="AP35" s="18">
        <f>IF(ISNA(MATCH(CONCATENATE(AP$4,$A35),'Výsledková listina'!$G:$G,0)),"",INDEX('Výsledková listina'!$C:$C,MATCH(CONCATENATE(AP$4,$A35),'Výsledková listina'!$G:$G,0),1))</f>
      </c>
      <c r="AQ35" s="58">
        <f>IF(ISNA(MATCH(CONCATENATE(AP$4,$A35),'Výsledková listina'!$G:$G,0)),"",INDEX('Výsledková listina'!$H:$H,MATCH(CONCATENATE(AP$4,$A35),'Výsledková listina'!$G:$G,0),1))</f>
      </c>
      <c r="AR35" s="7"/>
      <c r="AS35" s="56">
        <f t="shared" si="8"/>
      </c>
      <c r="AT35" s="80"/>
      <c r="AU35" s="18">
        <f>IF(ISNA(MATCH(CONCATENATE(AU$4,$A35),'Výsledková listina'!$G:$G,0)),"",INDEX('Výsledková listina'!$C:$C,MATCH(CONCATENATE(AU$4,$A35),'Výsledková listina'!$G:$G,0),1))</f>
      </c>
      <c r="AV35" s="58">
        <f>IF(ISNA(MATCH(CONCATENATE(AU$4,$A35),'Výsledková listina'!$G:$G,0)),"",INDEX('Výsledková listina'!$H:$H,MATCH(CONCATENATE(AU$4,$A35),'Výsledková listina'!$G:$G,0),1))</f>
      </c>
      <c r="AW35" s="7"/>
      <c r="AX35" s="56">
        <f t="shared" si="9"/>
      </c>
      <c r="AY35" s="80"/>
      <c r="AZ35" s="18">
        <f>IF(ISNA(MATCH(CONCATENATE(AZ$4,$A35),'Výsledková listina'!$G:$G,0)),"",INDEX('Výsledková listina'!$C:$C,MATCH(CONCATENATE(AZ$4,$A35),'Výsledková listina'!$G:$G,0),1))</f>
      </c>
      <c r="BA35" s="58">
        <f>IF(ISNA(MATCH(CONCATENATE(AZ$4,$A35),'Výsledková listina'!$G:$G,0)),"",INDEX('Výsledková listina'!$H:$H,MATCH(CONCATENATE(AZ$4,$A35),'Výsledková listina'!$G:$G,0),1))</f>
      </c>
      <c r="BB35" s="7"/>
      <c r="BC35" s="56">
        <f t="shared" si="10"/>
      </c>
      <c r="BD35" s="80"/>
      <c r="BE35" s="18">
        <f>IF(ISNA(MATCH(CONCATENATE(BE$4,$A35),'Výsledková listina'!$G:$G,0)),"",INDEX('Výsledková listina'!$C:$C,MATCH(CONCATENATE(BE$4,$A35),'Výsledková listina'!$G:$G,0),1))</f>
      </c>
      <c r="BF35" s="58">
        <f>IF(ISNA(MATCH(CONCATENATE(BE$4,$A35),'Výsledková listina'!$G:$G,0)),"",INDEX('Výsledková listina'!$H:$H,MATCH(CONCATENATE(BE$4,$A35),'Výsledková listina'!$G:$G,0),1))</f>
      </c>
      <c r="BG35" s="7"/>
      <c r="BH35" s="56">
        <f t="shared" si="11"/>
      </c>
      <c r="BI35" s="80"/>
      <c r="BJ35" s="18">
        <f>IF(ISNA(MATCH(CONCATENATE(BJ$4,$A35),'Výsledková listina'!$G:$G,0)),"",INDEX('Výsledková listina'!$C:$C,MATCH(CONCATENATE(BJ$4,$A35),'Výsledková listina'!$G:$G,0),1))</f>
      </c>
      <c r="BK35" s="58">
        <f>IF(ISNA(MATCH(CONCATENATE(BJ$4,$A35),'Výsledková listina'!$G:$G,0)),"",INDEX('Výsledková listina'!$H:$H,MATCH(CONCATENATE(BJ$4,$A35),'Výsledková listina'!$G:$G,0),1))</f>
      </c>
      <c r="BL35" s="7"/>
      <c r="BM35" s="56">
        <f t="shared" si="12"/>
      </c>
      <c r="BN35" s="80"/>
      <c r="BO35" s="18">
        <f>IF(ISNA(MATCH(CONCATENATE(BO$4,$A35),'Výsledková listina'!$G:$G,0)),"",INDEX('Výsledková listina'!$C:$C,MATCH(CONCATENATE(BO$4,$A35),'Výsledková listina'!$G:$G,0),1))</f>
      </c>
      <c r="BP35" s="58">
        <f>IF(ISNA(MATCH(CONCATENATE(BO$4,$A35),'Výsledková listina'!$G:$G,0)),"",INDEX('Výsledková listina'!$H:$H,MATCH(CONCATENATE(BO$4,$A35),'Výsledková listina'!$G:$G,0),1))</f>
      </c>
      <c r="BQ35" s="7"/>
      <c r="BR35" s="56">
        <f t="shared" si="13"/>
      </c>
      <c r="BS35" s="80"/>
      <c r="BT35" s="18">
        <f>IF(ISNA(MATCH(CONCATENATE(BT$4,$A35),'Výsledková listina'!$G:$G,0)),"",INDEX('Výsledková listina'!$C:$C,MATCH(CONCATENATE(BT$4,$A35),'Výsledková listina'!$G:$G,0),1))</f>
      </c>
      <c r="BU35" s="58">
        <f>IF(ISNA(MATCH(CONCATENATE(BT$4,$A35),'Výsledková listina'!$G:$G,0)),"",INDEX('Výsledková listina'!$H:$H,MATCH(CONCATENATE(BT$4,$A35),'Výsledková listina'!$G:$G,0),1))</f>
      </c>
      <c r="BV35" s="7"/>
      <c r="BW35" s="56">
        <f t="shared" si="14"/>
      </c>
      <c r="BX35" s="80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sheet="1" objects="1" scenarios="1" formatCells="0" formatColumns="0" formatRows="0" insertColumns="0" insertRows="0" selectLockedCells="1" autoFilter="0"/>
  <mergeCells count="61">
    <mergeCell ref="BT1:BX1"/>
    <mergeCell ref="BT2:BX2"/>
    <mergeCell ref="BT3:BX3"/>
    <mergeCell ref="BT4:BX4"/>
    <mergeCell ref="BO1:BS1"/>
    <mergeCell ref="BO2:BS2"/>
    <mergeCell ref="BO3:BS3"/>
    <mergeCell ref="BO4:BS4"/>
    <mergeCell ref="BJ1:BN1"/>
    <mergeCell ref="BJ2:BN2"/>
    <mergeCell ref="BJ3:BN3"/>
    <mergeCell ref="BJ4:BN4"/>
    <mergeCell ref="BE1:BI1"/>
    <mergeCell ref="BE2:BI2"/>
    <mergeCell ref="BE3:BI3"/>
    <mergeCell ref="BE4:BI4"/>
    <mergeCell ref="AZ1:BD1"/>
    <mergeCell ref="AZ2:BD2"/>
    <mergeCell ref="AZ3:BD3"/>
    <mergeCell ref="AZ4:BD4"/>
    <mergeCell ref="AU1:AY1"/>
    <mergeCell ref="AU2:AY2"/>
    <mergeCell ref="AU3:AY3"/>
    <mergeCell ref="AU4:AY4"/>
    <mergeCell ref="AP1:AT1"/>
    <mergeCell ref="AP2:AT2"/>
    <mergeCell ref="AP3:AT3"/>
    <mergeCell ref="AP4:AT4"/>
    <mergeCell ref="V1:Z1"/>
    <mergeCell ref="V2:Z2"/>
    <mergeCell ref="AK1:AO1"/>
    <mergeCell ref="AK2:AO2"/>
    <mergeCell ref="AA1:AE1"/>
    <mergeCell ref="AA2:AE2"/>
    <mergeCell ref="AF1:AJ1"/>
    <mergeCell ref="AF2:AJ2"/>
    <mergeCell ref="B1:F1"/>
    <mergeCell ref="B2:F2"/>
    <mergeCell ref="G1:K1"/>
    <mergeCell ref="G2:K2"/>
    <mergeCell ref="L1:P1"/>
    <mergeCell ref="L2:P2"/>
    <mergeCell ref="AF3:AJ3"/>
    <mergeCell ref="AF4:AJ4"/>
    <mergeCell ref="Q4:U4"/>
    <mergeCell ref="L3:P3"/>
    <mergeCell ref="L4:P4"/>
    <mergeCell ref="Q3:U3"/>
    <mergeCell ref="Q1:U1"/>
    <mergeCell ref="Q2:U2"/>
    <mergeCell ref="AK3:AO3"/>
    <mergeCell ref="AK4:AO4"/>
    <mergeCell ref="V3:Z3"/>
    <mergeCell ref="V4:Z4"/>
    <mergeCell ref="AA3:AE3"/>
    <mergeCell ref="AA4:AE4"/>
    <mergeCell ref="A3:A5"/>
    <mergeCell ref="B3:F3"/>
    <mergeCell ref="B4:F4"/>
    <mergeCell ref="G3:K3"/>
    <mergeCell ref="G4:K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I156"/>
  <sheetViews>
    <sheetView showGridLines="0" view="pageBreakPreview" zoomScaleNormal="75" zoomScaleSheetLayoutView="100" workbookViewId="0" topLeftCell="A3">
      <pane xSplit="4" ySplit="2" topLeftCell="E23" activePane="bottomRight" state="frozen"/>
      <selection pane="topLeft" activeCell="L9" sqref="L9"/>
      <selection pane="topRight" activeCell="L9" sqref="L9"/>
      <selection pane="bottomLeft" activeCell="L9" sqref="L9"/>
      <selection pane="bottomRight" activeCell="G109" sqref="G109"/>
    </sheetView>
  </sheetViews>
  <sheetFormatPr defaultColWidth="9.00390625" defaultRowHeight="12.75"/>
  <cols>
    <col min="1" max="1" width="9.125" style="19" customWidth="1"/>
    <col min="2" max="2" width="4.00390625" style="19" customWidth="1"/>
    <col min="3" max="3" width="6.375" style="19" bestFit="1" customWidth="1"/>
    <col min="4" max="4" width="5.875" style="19" bestFit="1" customWidth="1"/>
    <col min="5" max="5" width="6.00390625" style="19" bestFit="1" customWidth="1"/>
    <col min="6" max="6" width="4.75390625" style="19" bestFit="1" customWidth="1"/>
    <col min="7" max="7" width="18.875" style="53" bestFit="1" customWidth="1"/>
    <col min="8" max="8" width="26.625" style="54" bestFit="1" customWidth="1"/>
    <col min="9" max="9" width="6.375" style="19" bestFit="1" customWidth="1"/>
    <col min="10" max="10" width="5.875" style="19" bestFit="1" customWidth="1"/>
    <col min="11" max="11" width="6.00390625" style="19" bestFit="1" customWidth="1"/>
    <col min="12" max="12" width="4.75390625" style="19" bestFit="1" customWidth="1"/>
    <col min="13" max="13" width="18.875" style="53" bestFit="1" customWidth="1"/>
    <col min="14" max="14" width="26.625" style="54" bestFit="1" customWidth="1"/>
    <col min="15" max="148" width="3.875" style="19" customWidth="1"/>
    <col min="149" max="16384" width="9.125" style="19" customWidth="1"/>
  </cols>
  <sheetData>
    <row r="1" spans="2:35" ht="15.75">
      <c r="B1" s="199">
        <f>CONCATENATE('Základní list'!$E$3)</f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2:35" ht="12.75">
      <c r="B2" s="200" t="str">
        <f>CONCATENATE("Datum konání: ",'Základní list'!D4," - ",'Základní list'!F4)</f>
        <v>Datum konání:  - 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2:14" s="44" customFormat="1" ht="18" customHeight="1">
      <c r="B3" s="197" t="s">
        <v>45</v>
      </c>
      <c r="C3" s="198" t="s">
        <v>40</v>
      </c>
      <c r="D3" s="198"/>
      <c r="E3" s="198"/>
      <c r="F3" s="198"/>
      <c r="G3" s="198"/>
      <c r="H3" s="198"/>
      <c r="I3" s="198" t="s">
        <v>41</v>
      </c>
      <c r="J3" s="198"/>
      <c r="K3" s="198"/>
      <c r="L3" s="198"/>
      <c r="M3" s="198"/>
      <c r="N3" s="198"/>
    </row>
    <row r="4" spans="2:14" s="44" customFormat="1" ht="18" customHeight="1">
      <c r="B4" s="197"/>
      <c r="C4" s="45" t="s">
        <v>30</v>
      </c>
      <c r="D4" s="45" t="s">
        <v>31</v>
      </c>
      <c r="E4" s="45" t="s">
        <v>1</v>
      </c>
      <c r="F4" s="45" t="s">
        <v>46</v>
      </c>
      <c r="G4" s="45" t="s">
        <v>54</v>
      </c>
      <c r="H4" s="46" t="s">
        <v>42</v>
      </c>
      <c r="I4" s="45" t="s">
        <v>30</v>
      </c>
      <c r="J4" s="45" t="s">
        <v>31</v>
      </c>
      <c r="K4" s="45" t="s">
        <v>1</v>
      </c>
      <c r="L4" s="45" t="s">
        <v>46</v>
      </c>
      <c r="M4" s="45" t="s">
        <v>54</v>
      </c>
      <c r="N4" s="46" t="s">
        <v>42</v>
      </c>
    </row>
    <row r="5" spans="2:14" ht="31.5" customHeight="1">
      <c r="B5" s="47">
        <v>1</v>
      </c>
      <c r="C5" s="45" t="s">
        <v>60</v>
      </c>
      <c r="D5" s="45">
        <v>1</v>
      </c>
      <c r="E5" s="48">
        <f>INDEX('1. závod'!$A:$BX,$D5+5,INDEX('Základní list'!$B:$B,MATCH($C5,'Základní list'!$A:$A,0),1))</f>
        <v>2140</v>
      </c>
      <c r="F5" s="48">
        <f>INDEX('1. závod'!$A:$BX,$D5+5,INDEX('Základní list'!$B:$B,MATCH($C5,'Základní list'!$A:$A,0),1)+1)</f>
        <v>9</v>
      </c>
      <c r="G5" s="52" t="str">
        <f>INDEX('1. závod'!$A:$BX,$D5+5,INDEX('Základní list'!$B:$B,MATCH($C5,'Základní list'!$A:$A,0),1)-2)</f>
        <v>Jiří Kodydek</v>
      </c>
      <c r="H5" s="59">
        <f>INDEX('1. závod'!$A:$BX,$D5+5,INDEX('Základní list'!$B:$B,MATCH($C5,'Základní list'!$A:$A,0),1)-1)</f>
      </c>
      <c r="I5" s="45" t="s">
        <v>60</v>
      </c>
      <c r="J5" s="45">
        <v>1</v>
      </c>
      <c r="K5" s="48">
        <f>INDEX('2. závod'!$A:$BX,$J5+5,INDEX('Základní list'!$B:$B,MATCH($I5,'Základní list'!$A:$A,0),1))</f>
        <v>0</v>
      </c>
      <c r="L5" s="48">
        <f>INDEX('2. závod'!$A:$BX,$J5+5,INDEX('Základní list'!$B:$B,MATCH($I5,'Základní list'!$A:$A,0),1)+1)</f>
      </c>
      <c r="M5" s="52">
        <f>INDEX('2. závod'!$A:$BX,$J5+5,INDEX('Základní list'!$B:$B,MATCH($I5,'Základní list'!$A:$A,0),1)-2)</f>
      </c>
      <c r="N5" s="60">
        <f>INDEX('2. závod'!$A:$BX,$J5+5,INDEX('Základní list'!$B:$B,MATCH($I5,'Základní list'!$A:$A,0),1)-1)</f>
      </c>
    </row>
    <row r="6" spans="2:14" ht="31.5" customHeight="1">
      <c r="B6" s="47">
        <v>2</v>
      </c>
      <c r="C6" s="45" t="s">
        <v>60</v>
      </c>
      <c r="D6" s="45">
        <v>2</v>
      </c>
      <c r="E6" s="48">
        <f>INDEX('1. závod'!$A:$BX,$D6+5,INDEX('Základní list'!$B:$B,MATCH($C6,'Základní list'!$A:$A,0),1))</f>
        <v>8940</v>
      </c>
      <c r="F6" s="48">
        <f>INDEX('1. závod'!$A:$BX,$D6+5,INDEX('Základní list'!$B:$B,MATCH($C6,'Základní list'!$A:$A,0),1)+1)</f>
        <v>2</v>
      </c>
      <c r="G6" s="52" t="str">
        <f>INDEX('1. závod'!$A:$BX,$D6+5,INDEX('Základní list'!$B:$B,MATCH($C6,'Základní list'!$A:$A,0),1)-2)</f>
        <v>Petr Tóth</v>
      </c>
      <c r="H6" s="59">
        <f>INDEX('1. závod'!$A:$BX,$D6+5,INDEX('Základní list'!$B:$B,MATCH($C6,'Základní list'!$A:$A,0),1)-1)</f>
      </c>
      <c r="I6" s="45" t="s">
        <v>60</v>
      </c>
      <c r="J6" s="45">
        <v>2</v>
      </c>
      <c r="K6" s="48">
        <f>INDEX('2. závod'!$A:$BX,$J6+5,INDEX('Základní list'!$B:$B,MATCH($I6,'Základní list'!$A:$A,0),1))</f>
        <v>10320</v>
      </c>
      <c r="L6" s="48">
        <f>INDEX('2. závod'!$A:$BX,$J6+5,INDEX('Základní list'!$B:$B,MATCH($I6,'Základní list'!$A:$A,0),1)+1)</f>
        <v>3</v>
      </c>
      <c r="M6" s="52" t="str">
        <f>INDEX('2. závod'!$A:$BX,$J6+5,INDEX('Základní list'!$B:$B,MATCH($I6,'Základní list'!$A:$A,0),1)-2)</f>
        <v>František Koubek</v>
      </c>
      <c r="N6" s="60">
        <f>INDEX('2. závod'!$A:$BX,$J6+5,INDEX('Základní list'!$B:$B,MATCH($I6,'Základní list'!$A:$A,0),1)-1)</f>
      </c>
    </row>
    <row r="7" spans="2:14" ht="31.5" customHeight="1">
      <c r="B7" s="47">
        <v>3</v>
      </c>
      <c r="C7" s="45" t="s">
        <v>60</v>
      </c>
      <c r="D7" s="45">
        <v>3</v>
      </c>
      <c r="E7" s="48">
        <f>INDEX('1. závod'!$A:$BX,$D7+5,INDEX('Základní list'!$B:$B,MATCH($C7,'Základní list'!$A:$A,0),1))</f>
        <v>10540</v>
      </c>
      <c r="F7" s="48">
        <f>INDEX('1. závod'!$A:$BX,$D7+5,INDEX('Základní list'!$B:$B,MATCH($C7,'Základní list'!$A:$A,0),1)+1)</f>
        <v>1</v>
      </c>
      <c r="G7" s="52" t="str">
        <f>INDEX('1. závod'!$A:$BX,$D7+5,INDEX('Základní list'!$B:$B,MATCH($C7,'Základní list'!$A:$A,0),1)-2)</f>
        <v>Ladislav Konopásek </v>
      </c>
      <c r="H7" s="59">
        <f>INDEX('1. závod'!$A:$BX,$D7+5,INDEX('Základní list'!$B:$B,MATCH($C7,'Základní list'!$A:$A,0),1)-1)</f>
      </c>
      <c r="I7" s="45" t="s">
        <v>60</v>
      </c>
      <c r="J7" s="45">
        <v>3</v>
      </c>
      <c r="K7" s="48">
        <f>INDEX('2. závod'!$A:$BX,$J7+5,INDEX('Základní list'!$B:$B,MATCH($I7,'Základní list'!$A:$A,0),1))</f>
        <v>5240</v>
      </c>
      <c r="L7" s="48">
        <f>INDEX('2. závod'!$A:$BX,$J7+5,INDEX('Základní list'!$B:$B,MATCH($I7,'Základní list'!$A:$A,0),1)+1)</f>
        <v>9</v>
      </c>
      <c r="M7" s="52" t="str">
        <f>INDEX('2. závod'!$A:$BX,$J7+5,INDEX('Základní list'!$B:$B,MATCH($I7,'Základní list'!$A:$A,0),1)-2)</f>
        <v>Jaroslav Frolík </v>
      </c>
      <c r="N7" s="60">
        <f>INDEX('2. závod'!$A:$BX,$J7+5,INDEX('Základní list'!$B:$B,MATCH($I7,'Základní list'!$A:$A,0),1)-1)</f>
      </c>
    </row>
    <row r="8" spans="2:14" ht="31.5" customHeight="1">
      <c r="B8" s="47">
        <v>4</v>
      </c>
      <c r="C8" s="45" t="s">
        <v>60</v>
      </c>
      <c r="D8" s="45">
        <v>4</v>
      </c>
      <c r="E8" s="48">
        <f>INDEX('1. závod'!$A:$BX,$D8+5,INDEX('Základní list'!$B:$B,MATCH($C8,'Základní list'!$A:$A,0),1))</f>
        <v>4320</v>
      </c>
      <c r="F8" s="48">
        <f>INDEX('1. závod'!$A:$BX,$D8+5,INDEX('Základní list'!$B:$B,MATCH($C8,'Základní list'!$A:$A,0),1)+1)</f>
        <v>5</v>
      </c>
      <c r="G8" s="52" t="str">
        <f>INDEX('1. závod'!$A:$BX,$D8+5,INDEX('Základní list'!$B:$B,MATCH($C8,'Základní list'!$A:$A,0),1)-2)</f>
        <v>Roman Vican</v>
      </c>
      <c r="H8" s="59">
        <f>INDEX('1. závod'!$A:$BX,$D8+5,INDEX('Základní list'!$B:$B,MATCH($C8,'Základní list'!$A:$A,0),1)-1)</f>
      </c>
      <c r="I8" s="45" t="s">
        <v>60</v>
      </c>
      <c r="J8" s="45">
        <v>4</v>
      </c>
      <c r="K8" s="48">
        <f>INDEX('2. závod'!$A:$BX,$J8+5,INDEX('Základní list'!$B:$B,MATCH($I8,'Základní list'!$A:$A,0),1))</f>
        <v>4300</v>
      </c>
      <c r="L8" s="48">
        <f>INDEX('2. závod'!$A:$BX,$J8+5,INDEX('Základní list'!$B:$B,MATCH($I8,'Základní list'!$A:$A,0),1)+1)</f>
        <v>12</v>
      </c>
      <c r="M8" s="52" t="str">
        <f>INDEX('2. závod'!$A:$BX,$J8+5,INDEX('Základní list'!$B:$B,MATCH($I8,'Základní list'!$A:$A,0),1)-2)</f>
        <v>Juraj Šurgota</v>
      </c>
      <c r="N8" s="60">
        <f>INDEX('2. závod'!$A:$BX,$J8+5,INDEX('Základní list'!$B:$B,MATCH($I8,'Základní list'!$A:$A,0),1)-1)</f>
      </c>
    </row>
    <row r="9" spans="2:14" ht="31.5" customHeight="1">
      <c r="B9" s="47">
        <v>5</v>
      </c>
      <c r="C9" s="45" t="s">
        <v>60</v>
      </c>
      <c r="D9" s="45">
        <v>5</v>
      </c>
      <c r="E9" s="48">
        <f>INDEX('1. závod'!$A:$BX,$D9+5,INDEX('Základní list'!$B:$B,MATCH($C9,'Základní list'!$A:$A,0),1))</f>
        <v>2400</v>
      </c>
      <c r="F9" s="48">
        <f>INDEX('1. závod'!$A:$BX,$D9+5,INDEX('Základní list'!$B:$B,MATCH($C9,'Základní list'!$A:$A,0),1)+1)</f>
        <v>7</v>
      </c>
      <c r="G9" s="52" t="str">
        <f>INDEX('1. závod'!$A:$BX,$D9+5,INDEX('Základní list'!$B:$B,MATCH($C9,'Základní list'!$A:$A,0),1)-2)</f>
        <v>Jaroslav Frolík </v>
      </c>
      <c r="H9" s="59">
        <f>INDEX('1. závod'!$A:$BX,$D9+5,INDEX('Základní list'!$B:$B,MATCH($C9,'Základní list'!$A:$A,0),1)-1)</f>
      </c>
      <c r="I9" s="45" t="s">
        <v>60</v>
      </c>
      <c r="J9" s="45">
        <v>5</v>
      </c>
      <c r="K9" s="48">
        <f>INDEX('2. závod'!$A:$BX,$J9+5,INDEX('Základní list'!$B:$B,MATCH($I9,'Základní list'!$A:$A,0),1))</f>
        <v>8880</v>
      </c>
      <c r="L9" s="48">
        <f>INDEX('2. závod'!$A:$BX,$J9+5,INDEX('Základní list'!$B:$B,MATCH($I9,'Základní list'!$A:$A,0),1)+1)</f>
        <v>5</v>
      </c>
      <c r="M9" s="52" t="str">
        <f>INDEX('2. závod'!$A:$BX,$J9+5,INDEX('Základní list'!$B:$B,MATCH($I9,'Základní list'!$A:$A,0),1)-2)</f>
        <v>Boris Mihálik</v>
      </c>
      <c r="N9" s="60">
        <f>INDEX('2. závod'!$A:$BX,$J9+5,INDEX('Základní list'!$B:$B,MATCH($I9,'Základní list'!$A:$A,0),1)-1)</f>
      </c>
    </row>
    <row r="10" spans="1:14" ht="31.5" customHeight="1">
      <c r="A10" s="114"/>
      <c r="B10" s="47">
        <v>6</v>
      </c>
      <c r="C10" s="45" t="s">
        <v>60</v>
      </c>
      <c r="D10" s="45">
        <v>6</v>
      </c>
      <c r="E10" s="48">
        <f>INDEX('1. závod'!$A:$BX,$D10+5,INDEX('Základní list'!$B:$B,MATCH($C10,'Základní list'!$A:$A,0),1))</f>
        <v>2700</v>
      </c>
      <c r="F10" s="48">
        <f>INDEX('1. závod'!$A:$BX,$D10+5,INDEX('Základní list'!$B:$B,MATCH($C10,'Základní list'!$A:$A,0),1)+1)</f>
        <v>6</v>
      </c>
      <c r="G10" s="52" t="str">
        <f>INDEX('1. závod'!$A:$BX,$D10+5,INDEX('Základní list'!$B:$B,MATCH($C10,'Základní list'!$A:$A,0),1)-2)</f>
        <v>Lukáš Vaněk</v>
      </c>
      <c r="H10" s="59">
        <f>INDEX('1. závod'!$A:$BX,$D10+5,INDEX('Základní list'!$B:$B,MATCH($C10,'Základní list'!$A:$A,0),1)-1)</f>
      </c>
      <c r="I10" s="45" t="s">
        <v>60</v>
      </c>
      <c r="J10" s="45">
        <v>6</v>
      </c>
      <c r="K10" s="48">
        <f>INDEX('2. závod'!$A:$BX,$J10+5,INDEX('Základní list'!$B:$B,MATCH($I10,'Základní list'!$A:$A,0),1))</f>
        <v>5040</v>
      </c>
      <c r="L10" s="48">
        <f>INDEX('2. závod'!$A:$BX,$J10+5,INDEX('Základní list'!$B:$B,MATCH($I10,'Základní list'!$A:$A,0),1)+1)</f>
        <v>10</v>
      </c>
      <c r="M10" s="52" t="str">
        <f>INDEX('2. závod'!$A:$BX,$J10+5,INDEX('Základní list'!$B:$B,MATCH($I10,'Základní list'!$A:$A,0),1)-2)</f>
        <v>Jiří Jurka</v>
      </c>
      <c r="N10" s="60">
        <f>INDEX('2. závod'!$A:$BX,$J10+5,INDEX('Základní list'!$B:$B,MATCH($I10,'Základní list'!$A:$A,0),1)-1)</f>
      </c>
    </row>
    <row r="11" spans="2:14" ht="31.5" customHeight="1">
      <c r="B11" s="47">
        <v>7</v>
      </c>
      <c r="C11" s="45" t="s">
        <v>60</v>
      </c>
      <c r="D11" s="45">
        <v>7</v>
      </c>
      <c r="E11" s="48">
        <f>INDEX('1. závod'!$A:$BX,$D11+5,INDEX('Základní list'!$B:$B,MATCH($C11,'Základní list'!$A:$A,0),1))</f>
        <v>4400</v>
      </c>
      <c r="F11" s="48">
        <f>INDEX('1. závod'!$A:$BX,$D11+5,INDEX('Základní list'!$B:$B,MATCH($C11,'Základní list'!$A:$A,0),1)+1)</f>
        <v>4</v>
      </c>
      <c r="G11" s="52" t="str">
        <f>INDEX('1. závod'!$A:$BX,$D11+5,INDEX('Základní list'!$B:$B,MATCH($C11,'Základní list'!$A:$A,0),1)-2)</f>
        <v>Martin Matička</v>
      </c>
      <c r="H11" s="59">
        <f>INDEX('1. závod'!$A:$BX,$D11+5,INDEX('Základní list'!$B:$B,MATCH($C11,'Základní list'!$A:$A,0),1)-1)</f>
      </c>
      <c r="I11" s="45" t="s">
        <v>60</v>
      </c>
      <c r="J11" s="45">
        <v>7</v>
      </c>
      <c r="K11" s="48">
        <f>INDEX('2. závod'!$A:$BX,$J11+5,INDEX('Základní list'!$B:$B,MATCH($I11,'Základní list'!$A:$A,0),1))</f>
        <v>0</v>
      </c>
      <c r="L11" s="48">
        <f>INDEX('2. závod'!$A:$BX,$J11+5,INDEX('Základní list'!$B:$B,MATCH($I11,'Základní list'!$A:$A,0),1)+1)</f>
        <v>14</v>
      </c>
      <c r="M11" s="52" t="str">
        <f>INDEX('2. závod'!$A:$BX,$J11+5,INDEX('Základní list'!$B:$B,MATCH($I11,'Základní list'!$A:$A,0),1)-2)</f>
        <v>Eliška Doušová</v>
      </c>
      <c r="N11" s="60">
        <f>INDEX('2. závod'!$A:$BX,$J11+5,INDEX('Základní list'!$B:$B,MATCH($I11,'Základní list'!$A:$A,0),1)-1)</f>
      </c>
    </row>
    <row r="12" spans="2:14" ht="31.5" customHeight="1">
      <c r="B12" s="47">
        <v>8</v>
      </c>
      <c r="C12" s="45" t="s">
        <v>60</v>
      </c>
      <c r="D12" s="45">
        <v>8</v>
      </c>
      <c r="E12" s="48">
        <f>INDEX('1. závod'!$A:$BX,$D12+5,INDEX('Základní list'!$B:$B,MATCH($C12,'Základní list'!$A:$A,0),1))</f>
        <v>5120</v>
      </c>
      <c r="F12" s="48">
        <f>INDEX('1. závod'!$A:$BX,$D12+5,INDEX('Základní list'!$B:$B,MATCH($C12,'Základní list'!$A:$A,0),1)+1)</f>
        <v>3</v>
      </c>
      <c r="G12" s="52" t="str">
        <f>INDEX('1. závod'!$A:$BX,$D12+5,INDEX('Základní list'!$B:$B,MATCH($C12,'Základní list'!$A:$A,0),1)-2)</f>
        <v>Petr Havlíček</v>
      </c>
      <c r="H12" s="59">
        <f>INDEX('1. závod'!$A:$BX,$D12+5,INDEX('Základní list'!$B:$B,MATCH($C12,'Základní list'!$A:$A,0),1)-1)</f>
      </c>
      <c r="I12" s="45" t="s">
        <v>60</v>
      </c>
      <c r="J12" s="45">
        <v>8</v>
      </c>
      <c r="K12" s="48">
        <f>INDEX('2. závod'!$A:$BX,$J12+5,INDEX('Základní list'!$B:$B,MATCH($I12,'Základní list'!$A:$A,0),1))</f>
        <v>4940</v>
      </c>
      <c r="L12" s="48">
        <f>INDEX('2. závod'!$A:$BX,$J12+5,INDEX('Základní list'!$B:$B,MATCH($I12,'Základní list'!$A:$A,0),1)+1)</f>
        <v>11</v>
      </c>
      <c r="M12" s="52" t="str">
        <f>INDEX('2. závod'!$A:$BX,$J12+5,INDEX('Základní list'!$B:$B,MATCH($I12,'Základní list'!$A:$A,0),1)-2)</f>
        <v>Petr Skála</v>
      </c>
      <c r="N12" s="60">
        <f>INDEX('2. závod'!$A:$BX,$J12+5,INDEX('Základní list'!$B:$B,MATCH($I12,'Základní list'!$A:$A,0),1)-1)</f>
      </c>
    </row>
    <row r="13" spans="2:14" ht="31.5" customHeight="1">
      <c r="B13" s="47">
        <v>9</v>
      </c>
      <c r="C13" s="45" t="s">
        <v>60</v>
      </c>
      <c r="D13" s="45">
        <v>9</v>
      </c>
      <c r="E13" s="48">
        <f>INDEX('1. závod'!$A:$BX,$D13+5,INDEX('Základní list'!$B:$B,MATCH($C13,'Základní list'!$A:$A,0),1))</f>
        <v>1580</v>
      </c>
      <c r="F13" s="48">
        <f>INDEX('1. závod'!$A:$BX,$D13+5,INDEX('Základní list'!$B:$B,MATCH($C13,'Základní list'!$A:$A,0),1)+1)</f>
        <v>12</v>
      </c>
      <c r="G13" s="52" t="str">
        <f>INDEX('1. závod'!$A:$BX,$D13+5,INDEX('Základní list'!$B:$B,MATCH($C13,'Základní list'!$A:$A,0),1)-2)</f>
        <v>Karel Vildmont</v>
      </c>
      <c r="H13" s="59">
        <f>INDEX('1. závod'!$A:$BX,$D13+5,INDEX('Základní list'!$B:$B,MATCH($C13,'Základní list'!$A:$A,0),1)-1)</f>
      </c>
      <c r="I13" s="45" t="s">
        <v>60</v>
      </c>
      <c r="J13" s="45">
        <v>9</v>
      </c>
      <c r="K13" s="48">
        <f>INDEX('2. závod'!$A:$BX,$J13+5,INDEX('Základní list'!$B:$B,MATCH($I13,'Základní list'!$A:$A,0),1))</f>
        <v>3840</v>
      </c>
      <c r="L13" s="48">
        <f>INDEX('2. závod'!$A:$BX,$J13+5,INDEX('Základní list'!$B:$B,MATCH($I13,'Základní list'!$A:$A,0),1)+1)</f>
        <v>13</v>
      </c>
      <c r="M13" s="52" t="str">
        <f>INDEX('2. závod'!$A:$BX,$J13+5,INDEX('Základní list'!$B:$B,MATCH($I13,'Základní list'!$A:$A,0),1)-2)</f>
        <v>Josef Mrázek</v>
      </c>
      <c r="N13" s="60">
        <f>INDEX('2. závod'!$A:$BX,$J13+5,INDEX('Základní list'!$B:$B,MATCH($I13,'Základní list'!$A:$A,0),1)-1)</f>
      </c>
    </row>
    <row r="14" spans="2:14" ht="31.5" customHeight="1">
      <c r="B14" s="47">
        <v>10</v>
      </c>
      <c r="C14" s="45" t="s">
        <v>60</v>
      </c>
      <c r="D14" s="45">
        <v>10</v>
      </c>
      <c r="E14" s="48">
        <f>INDEX('1. závod'!$A:$BX,$D14+5,INDEX('Základní list'!$B:$B,MATCH($C14,'Základní list'!$A:$A,0),1))</f>
        <v>2200</v>
      </c>
      <c r="F14" s="48">
        <f>INDEX('1. závod'!$A:$BX,$D14+5,INDEX('Základní list'!$B:$B,MATCH($C14,'Základní list'!$A:$A,0),1)+1)</f>
        <v>8</v>
      </c>
      <c r="G14" s="52" t="str">
        <f>INDEX('1. závod'!$A:$BX,$D14+5,INDEX('Základní list'!$B:$B,MATCH($C14,'Základní list'!$A:$A,0),1)-2)</f>
        <v>Petr Skála</v>
      </c>
      <c r="H14" s="59">
        <f>INDEX('1. závod'!$A:$BX,$D14+5,INDEX('Základní list'!$B:$B,MATCH($C14,'Základní list'!$A:$A,0),1)-1)</f>
      </c>
      <c r="I14" s="45" t="s">
        <v>60</v>
      </c>
      <c r="J14" s="45">
        <v>10</v>
      </c>
      <c r="K14" s="48">
        <f>INDEX('2. závod'!$A:$BX,$J14+5,INDEX('Základní list'!$B:$B,MATCH($I14,'Základní list'!$A:$A,0),1))</f>
        <v>7120</v>
      </c>
      <c r="L14" s="48">
        <f>INDEX('2. závod'!$A:$BX,$J14+5,INDEX('Základní list'!$B:$B,MATCH($I14,'Základní list'!$A:$A,0),1)+1)</f>
        <v>7</v>
      </c>
      <c r="M14" s="52" t="str">
        <f>INDEX('2. závod'!$A:$BX,$J14+5,INDEX('Základní list'!$B:$B,MATCH($I14,'Základní list'!$A:$A,0),1)-2)</f>
        <v>Josef Dohnal</v>
      </c>
      <c r="N14" s="60">
        <f>INDEX('2. závod'!$A:$BX,$J14+5,INDEX('Základní list'!$B:$B,MATCH($I14,'Základní list'!$A:$A,0),1)-1)</f>
      </c>
    </row>
    <row r="15" spans="2:14" ht="31.5" customHeight="1">
      <c r="B15" s="47">
        <v>11</v>
      </c>
      <c r="C15" s="45" t="s">
        <v>60</v>
      </c>
      <c r="D15" s="45">
        <v>11</v>
      </c>
      <c r="E15" s="48">
        <f>INDEX('1. závod'!$A:$BX,$D15+5,INDEX('Základní list'!$B:$B,MATCH($C15,'Základní list'!$A:$A,0),1))</f>
        <v>1840</v>
      </c>
      <c r="F15" s="48">
        <f>INDEX('1. závod'!$A:$BX,$D15+5,INDEX('Základní list'!$B:$B,MATCH($C15,'Základní list'!$A:$A,0),1)+1)</f>
        <v>10</v>
      </c>
      <c r="G15" s="52" t="str">
        <f>INDEX('1. závod'!$A:$BX,$D15+5,INDEX('Základní list'!$B:$B,MATCH($C15,'Základní list'!$A:$A,0),1)-2)</f>
        <v>Vladimír Šimek</v>
      </c>
      <c r="H15" s="59">
        <f>INDEX('1. závod'!$A:$BX,$D15+5,INDEX('Základní list'!$B:$B,MATCH($C15,'Základní list'!$A:$A,0),1)-1)</f>
      </c>
      <c r="I15" s="45" t="s">
        <v>60</v>
      </c>
      <c r="J15" s="45">
        <v>11</v>
      </c>
      <c r="K15" s="48">
        <f>INDEX('2. závod'!$A:$BX,$J15+5,INDEX('Základní list'!$B:$B,MATCH($I15,'Základní list'!$A:$A,0),1))</f>
        <v>10960</v>
      </c>
      <c r="L15" s="48">
        <f>INDEX('2. závod'!$A:$BX,$J15+5,INDEX('Základní list'!$B:$B,MATCH($I15,'Základní list'!$A:$A,0),1)+1)</f>
        <v>2</v>
      </c>
      <c r="M15" s="52" t="str">
        <f>INDEX('2. závod'!$A:$BX,$J15+5,INDEX('Základní list'!$B:$B,MATCH($I15,'Základní list'!$A:$A,0),1)-2)</f>
        <v>Ladislav Konopásek </v>
      </c>
      <c r="N15" s="60">
        <f>INDEX('2. závod'!$A:$BX,$J15+5,INDEX('Základní list'!$B:$B,MATCH($I15,'Základní list'!$A:$A,0),1)-1)</f>
      </c>
    </row>
    <row r="16" spans="2:14" ht="31.5" customHeight="1">
      <c r="B16" s="47">
        <v>12</v>
      </c>
      <c r="C16" s="45" t="s">
        <v>60</v>
      </c>
      <c r="D16" s="45">
        <v>12</v>
      </c>
      <c r="E16" s="48">
        <f>INDEX('1. závod'!$A:$BX,$D16+5,INDEX('Základní list'!$B:$B,MATCH($C16,'Základní list'!$A:$A,0),1))</f>
        <v>1660</v>
      </c>
      <c r="F16" s="48">
        <f>INDEX('1. závod'!$A:$BX,$D16+5,INDEX('Základní list'!$B:$B,MATCH($C16,'Základní list'!$A:$A,0),1)+1)</f>
        <v>11</v>
      </c>
      <c r="G16" s="52" t="str">
        <f>INDEX('1. závod'!$A:$BX,$D16+5,INDEX('Základní list'!$B:$B,MATCH($C16,'Základní list'!$A:$A,0),1)-2)</f>
        <v>Mirek Pop</v>
      </c>
      <c r="H16" s="59">
        <f>INDEX('1. závod'!$A:$BX,$D16+5,INDEX('Základní list'!$B:$B,MATCH($C16,'Základní list'!$A:$A,0),1)-1)</f>
      </c>
      <c r="I16" s="45" t="s">
        <v>60</v>
      </c>
      <c r="J16" s="45">
        <v>12</v>
      </c>
      <c r="K16" s="48">
        <f>INDEX('2. závod'!$A:$BX,$J16+5,INDEX('Základní list'!$B:$B,MATCH($I16,'Základní list'!$A:$A,0),1))</f>
        <v>14080</v>
      </c>
      <c r="L16" s="48">
        <f>INDEX('2. závod'!$A:$BX,$J16+5,INDEX('Základní list'!$B:$B,MATCH($I16,'Základní list'!$A:$A,0),1)+1)</f>
        <v>1</v>
      </c>
      <c r="M16" s="52" t="str">
        <f>INDEX('2. závod'!$A:$BX,$J16+5,INDEX('Základní list'!$B:$B,MATCH($I16,'Základní list'!$A:$A,0),1)-2)</f>
        <v>Ladislav Chalupa ml.</v>
      </c>
      <c r="N16" s="60">
        <f>INDEX('2. závod'!$A:$BX,$J16+5,INDEX('Základní list'!$B:$B,MATCH($I16,'Základní list'!$A:$A,0),1)-1)</f>
      </c>
    </row>
    <row r="17" spans="1:14" ht="31.5" customHeight="1">
      <c r="A17" s="115"/>
      <c r="B17" s="47">
        <v>13</v>
      </c>
      <c r="C17" s="45" t="s">
        <v>60</v>
      </c>
      <c r="D17" s="45">
        <v>13</v>
      </c>
      <c r="E17" s="48">
        <f>INDEX('1. závod'!$A:$BX,$D17+5,INDEX('Základní list'!$B:$B,MATCH($C17,'Základní list'!$A:$A,0),1))</f>
        <v>1220</v>
      </c>
      <c r="F17" s="48">
        <f>INDEX('1. závod'!$A:$BX,$D17+5,INDEX('Základní list'!$B:$B,MATCH($C17,'Základní list'!$A:$A,0),1)+1)</f>
        <v>13</v>
      </c>
      <c r="G17" s="52" t="str">
        <f>INDEX('1. závod'!$A:$BX,$D17+5,INDEX('Základní list'!$B:$B,MATCH($C17,'Základní list'!$A:$A,0),1)-2)</f>
        <v>Vojtěch Kafka</v>
      </c>
      <c r="H17" s="59">
        <f>INDEX('1. závod'!$A:$BX,$D17+5,INDEX('Základní list'!$B:$B,MATCH($C17,'Základní list'!$A:$A,0),1)-1)</f>
      </c>
      <c r="I17" s="45" t="s">
        <v>60</v>
      </c>
      <c r="J17" s="45">
        <v>13</v>
      </c>
      <c r="K17" s="48">
        <f>INDEX('2. závod'!$A:$BX,$J17+5,INDEX('Základní list'!$B:$B,MATCH($I17,'Základní list'!$A:$A,0),1))</f>
        <v>5260</v>
      </c>
      <c r="L17" s="48">
        <f>INDEX('2. závod'!$A:$BX,$J17+5,INDEX('Základní list'!$B:$B,MATCH($I17,'Základní list'!$A:$A,0),1)+1)</f>
        <v>8</v>
      </c>
      <c r="M17" s="52" t="str">
        <f>INDEX('2. závod'!$A:$BX,$J17+5,INDEX('Základní list'!$B:$B,MATCH($I17,'Základní list'!$A:$A,0),1)-2)</f>
        <v>Martin Matička</v>
      </c>
      <c r="N17" s="60">
        <f>INDEX('2. závod'!$A:$BX,$J17+5,INDEX('Základní list'!$B:$B,MATCH($I17,'Základní list'!$A:$A,0),1)-1)</f>
      </c>
    </row>
    <row r="18" spans="1:14" ht="31.5" customHeight="1">
      <c r="A18" s="115"/>
      <c r="B18" s="47">
        <v>14</v>
      </c>
      <c r="C18" s="45" t="s">
        <v>60</v>
      </c>
      <c r="D18" s="45">
        <v>14</v>
      </c>
      <c r="E18" s="48">
        <f>INDEX('1. závod'!$A:$BX,$D18+5,INDEX('Základní list'!$B:$B,MATCH($C18,'Základní list'!$A:$A,0),1))</f>
        <v>0</v>
      </c>
      <c r="F18" s="48">
        <f>INDEX('1. závod'!$A:$BX,$D18+5,INDEX('Základní list'!$B:$B,MATCH($C18,'Základní list'!$A:$A,0),1)+1)</f>
        <v>15</v>
      </c>
      <c r="G18" s="52" t="str">
        <f>INDEX('1. závod'!$A:$BX,$D18+5,INDEX('Základní list'!$B:$B,MATCH($C18,'Základní list'!$A:$A,0),1)-2)</f>
        <v>Martin Štěpnička</v>
      </c>
      <c r="H18" s="59">
        <f>INDEX('1. závod'!$A:$BX,$D18+5,INDEX('Základní list'!$B:$B,MATCH($C18,'Základní list'!$A:$A,0),1)-1)</f>
      </c>
      <c r="I18" s="45" t="s">
        <v>60</v>
      </c>
      <c r="J18" s="45">
        <v>14</v>
      </c>
      <c r="K18" s="48">
        <f>INDEX('2. závod'!$A:$BX,$J18+5,INDEX('Základní list'!$B:$B,MATCH($I18,'Základní list'!$A:$A,0),1))</f>
        <v>8920</v>
      </c>
      <c r="L18" s="48">
        <f>INDEX('2. závod'!$A:$BX,$J18+5,INDEX('Základní list'!$B:$B,MATCH($I18,'Základní list'!$A:$A,0),1)+1)</f>
        <v>4</v>
      </c>
      <c r="M18" s="52" t="str">
        <f>INDEX('2. závod'!$A:$BX,$J18+5,INDEX('Základní list'!$B:$B,MATCH($I18,'Základní list'!$A:$A,0),1)-2)</f>
        <v>Marian Mokryš</v>
      </c>
      <c r="N18" s="60">
        <f>INDEX('2. závod'!$A:$BX,$J18+5,INDEX('Základní list'!$B:$B,MATCH($I18,'Základní list'!$A:$A,0),1)-1)</f>
      </c>
    </row>
    <row r="19" spans="1:14" ht="31.5" customHeight="1">
      <c r="A19" s="115"/>
      <c r="B19" s="47">
        <v>15</v>
      </c>
      <c r="C19" s="45" t="s">
        <v>60</v>
      </c>
      <c r="D19" s="45">
        <v>15</v>
      </c>
      <c r="E19" s="48">
        <f>INDEX('1. závod'!$A:$BX,$D19+5,INDEX('Základní list'!$B:$B,MATCH($C19,'Základní list'!$A:$A,0),1))</f>
        <v>220</v>
      </c>
      <c r="F19" s="48">
        <f>INDEX('1. závod'!$A:$BX,$D19+5,INDEX('Základní list'!$B:$B,MATCH($C19,'Základní list'!$A:$A,0),1)+1)</f>
        <v>14</v>
      </c>
      <c r="G19" s="52" t="str">
        <f>INDEX('1. závod'!$A:$BX,$D19+5,INDEX('Základní list'!$B:$B,MATCH($C19,'Základní list'!$A:$A,0),1)-2)</f>
        <v>Radek Muller</v>
      </c>
      <c r="H19" s="59">
        <f>INDEX('1. závod'!$A:$BX,$D19+5,INDEX('Základní list'!$B:$B,MATCH($C19,'Základní list'!$A:$A,0),1)-1)</f>
      </c>
      <c r="I19" s="45" t="s">
        <v>60</v>
      </c>
      <c r="J19" s="45">
        <v>15</v>
      </c>
      <c r="K19" s="48">
        <f>INDEX('2. závod'!$A:$BX,$J19+5,INDEX('Základní list'!$B:$B,MATCH($I19,'Základní list'!$A:$A,0),1))</f>
        <v>7860</v>
      </c>
      <c r="L19" s="48">
        <f>INDEX('2. závod'!$A:$BX,$J19+5,INDEX('Základní list'!$B:$B,MATCH($I19,'Základní list'!$A:$A,0),1)+1)</f>
        <v>6</v>
      </c>
      <c r="M19" s="52" t="str">
        <f>INDEX('2. závod'!$A:$BX,$J19+5,INDEX('Základní list'!$B:$B,MATCH($I19,'Základní list'!$A:$A,0),1)-2)</f>
        <v>Rostislav Nerad</v>
      </c>
      <c r="N19" s="60">
        <f>INDEX('2. závod'!$A:$BX,$J19+5,INDEX('Základní list'!$B:$B,MATCH($I19,'Základní list'!$A:$A,0),1)-1)</f>
      </c>
    </row>
    <row r="20" spans="1:14" ht="31.5" customHeight="1">
      <c r="A20" s="116"/>
      <c r="B20" s="47">
        <v>16</v>
      </c>
      <c r="C20" s="45" t="s">
        <v>61</v>
      </c>
      <c r="D20" s="45">
        <v>1</v>
      </c>
      <c r="E20" s="48">
        <f>INDEX('1. závod'!$A:$BX,$D20+5,INDEX('Základní list'!$B:$B,MATCH($C20,'Základní list'!$A:$A,0),1))</f>
        <v>1500</v>
      </c>
      <c r="F20" s="48">
        <f>INDEX('1. závod'!$A:$BX,$D20+5,INDEX('Základní list'!$B:$B,MATCH($C20,'Základní list'!$A:$A,0),1)+1)</f>
        <v>9</v>
      </c>
      <c r="G20" s="52" t="str">
        <f>INDEX('1. závod'!$A:$BX,$D20+5,INDEX('Základní list'!$B:$B,MATCH($C20,'Základní list'!$A:$A,0),1)-2)</f>
        <v>Ota Průcha</v>
      </c>
      <c r="H20" s="59">
        <f>INDEX('1. závod'!$A:$BX,$D20+5,INDEX('Základní list'!$B:$B,MATCH($C20,'Základní list'!$A:$A,0),1)-1)</f>
      </c>
      <c r="I20" s="45" t="s">
        <v>61</v>
      </c>
      <c r="J20" s="45">
        <v>1</v>
      </c>
      <c r="K20" s="48">
        <f>INDEX('2. závod'!$A:$BX,$J20+5,INDEX('Základní list'!$B:$B,MATCH($I20,'Základní list'!$A:$A,0),1))</f>
        <v>2400</v>
      </c>
      <c r="L20" s="48">
        <f>INDEX('2. závod'!$A:$BX,$J20+5,INDEX('Základní list'!$B:$B,MATCH($I20,'Základní list'!$A:$A,0),1)+1)</f>
        <v>10</v>
      </c>
      <c r="M20" s="52" t="str">
        <f>INDEX('2. závod'!$A:$BX,$J20+5,INDEX('Základní list'!$B:$B,MATCH($I20,'Základní list'!$A:$A,0),1)-2)</f>
        <v>Jaroslav Podlaha</v>
      </c>
      <c r="N20" s="60">
        <f>INDEX('2. závod'!$A:$BX,$J20+5,INDEX('Základní list'!$B:$B,MATCH($I20,'Základní list'!$A:$A,0),1)-1)</f>
      </c>
    </row>
    <row r="21" spans="2:14" ht="31.5" customHeight="1">
      <c r="B21" s="47">
        <v>17</v>
      </c>
      <c r="C21" s="45" t="s">
        <v>61</v>
      </c>
      <c r="D21" s="45">
        <v>2</v>
      </c>
      <c r="E21" s="48">
        <f>INDEX('1. závod'!$A:$BX,$D21+5,INDEX('Základní list'!$B:$B,MATCH($C21,'Základní list'!$A:$A,0),1))</f>
        <v>5500</v>
      </c>
      <c r="F21" s="48">
        <f>INDEX('1. závod'!$A:$BX,$D21+5,INDEX('Základní list'!$B:$B,MATCH($C21,'Základní list'!$A:$A,0),1)+1)</f>
        <v>2</v>
      </c>
      <c r="G21" s="52" t="str">
        <f>INDEX('1. závod'!$A:$BX,$D21+5,INDEX('Základní list'!$B:$B,MATCH($C21,'Základní list'!$A:$A,0),1)-2)</f>
        <v>Václav Hlína</v>
      </c>
      <c r="H21" s="59">
        <f>INDEX('1. závod'!$A:$BX,$D21+5,INDEX('Základní list'!$B:$B,MATCH($C21,'Základní list'!$A:$A,0),1)-1)</f>
      </c>
      <c r="I21" s="45" t="s">
        <v>61</v>
      </c>
      <c r="J21" s="45">
        <v>2</v>
      </c>
      <c r="K21" s="48">
        <f>INDEX('2. závod'!$A:$BX,$J21+5,INDEX('Základní list'!$B:$B,MATCH($I21,'Základní list'!$A:$A,0),1))</f>
        <v>8660</v>
      </c>
      <c r="L21" s="48">
        <f>INDEX('2. závod'!$A:$BX,$J21+5,INDEX('Základní list'!$B:$B,MATCH($I21,'Základní list'!$A:$A,0),1)+1)</f>
        <v>2</v>
      </c>
      <c r="M21" s="52" t="str">
        <f>INDEX('2. závod'!$A:$BX,$J21+5,INDEX('Základní list'!$B:$B,MATCH($I21,'Základní list'!$A:$A,0),1)-2)</f>
        <v>Petr Bromovský</v>
      </c>
      <c r="N21" s="60">
        <f>INDEX('2. závod'!$A:$BX,$J21+5,INDEX('Základní list'!$B:$B,MATCH($I21,'Základní list'!$A:$A,0),1)-1)</f>
      </c>
    </row>
    <row r="22" spans="2:14" ht="31.5" customHeight="1">
      <c r="B22" s="47">
        <v>18</v>
      </c>
      <c r="C22" s="45" t="s">
        <v>61</v>
      </c>
      <c r="D22" s="45">
        <v>3</v>
      </c>
      <c r="E22" s="48">
        <f>INDEX('1. závod'!$A:$BX,$D22+5,INDEX('Základní list'!$B:$B,MATCH($C22,'Základní list'!$A:$A,0),1))</f>
        <v>500</v>
      </c>
      <c r="F22" s="48">
        <f>INDEX('1. závod'!$A:$BX,$D22+5,INDEX('Základní list'!$B:$B,MATCH($C22,'Základní list'!$A:$A,0),1)+1)</f>
        <v>12</v>
      </c>
      <c r="G22" s="52" t="str">
        <f>INDEX('1. závod'!$A:$BX,$D22+5,INDEX('Základní list'!$B:$B,MATCH($C22,'Základní list'!$A:$A,0),1)-2)</f>
        <v>Roman Šulc</v>
      </c>
      <c r="H22" s="59">
        <f>INDEX('1. závod'!$A:$BX,$D22+5,INDEX('Základní list'!$B:$B,MATCH($C22,'Základní list'!$A:$A,0),1)-1)</f>
      </c>
      <c r="I22" s="45" t="s">
        <v>61</v>
      </c>
      <c r="J22" s="45">
        <v>3</v>
      </c>
      <c r="K22" s="48">
        <f>INDEX('2. závod'!$A:$BX,$J22+5,INDEX('Základní list'!$B:$B,MATCH($I22,'Základní list'!$A:$A,0),1))</f>
        <v>5660</v>
      </c>
      <c r="L22" s="48">
        <f>INDEX('2. závod'!$A:$BX,$J22+5,INDEX('Základní list'!$B:$B,MATCH($I22,'Základní list'!$A:$A,0),1)+1)</f>
        <v>4</v>
      </c>
      <c r="M22" s="52" t="str">
        <f>INDEX('2. závod'!$A:$BX,$J22+5,INDEX('Základní list'!$B:$B,MATCH($I22,'Základní list'!$A:$A,0),1)-2)</f>
        <v>Jan Douša</v>
      </c>
      <c r="N22" s="60">
        <f>INDEX('2. závod'!$A:$BX,$J22+5,INDEX('Základní list'!$B:$B,MATCH($I22,'Základní list'!$A:$A,0),1)-1)</f>
      </c>
    </row>
    <row r="23" spans="2:14" ht="31.5" customHeight="1">
      <c r="B23" s="47">
        <v>19</v>
      </c>
      <c r="C23" s="45" t="s">
        <v>61</v>
      </c>
      <c r="D23" s="45">
        <v>4</v>
      </c>
      <c r="E23" s="48">
        <f>INDEX('1. závod'!$A:$BX,$D23+5,INDEX('Základní list'!$B:$B,MATCH($C23,'Základní list'!$A:$A,0),1))</f>
        <v>0</v>
      </c>
      <c r="F23" s="48">
        <f>INDEX('1. závod'!$A:$BX,$D23+5,INDEX('Základní list'!$B:$B,MATCH($C23,'Základní list'!$A:$A,0),1)+1)</f>
        <v>13.5</v>
      </c>
      <c r="G23" s="52" t="str">
        <f>INDEX('1. závod'!$A:$BX,$D23+5,INDEX('Základní list'!$B:$B,MATCH($C23,'Základní list'!$A:$A,0),1)-2)</f>
        <v>František Pelíšek</v>
      </c>
      <c r="H23" s="59">
        <f>INDEX('1. závod'!$A:$BX,$D23+5,INDEX('Základní list'!$B:$B,MATCH($C23,'Základní list'!$A:$A,0),1)-1)</f>
      </c>
      <c r="I23" s="45" t="s">
        <v>61</v>
      </c>
      <c r="J23" s="45">
        <v>4</v>
      </c>
      <c r="K23" s="48">
        <f>INDEX('2. závod'!$A:$BX,$J23+5,INDEX('Základní list'!$B:$B,MATCH($I23,'Základní list'!$A:$A,0),1))</f>
        <v>2560</v>
      </c>
      <c r="L23" s="48">
        <f>INDEX('2. závod'!$A:$BX,$J23+5,INDEX('Základní list'!$B:$B,MATCH($I23,'Základní list'!$A:$A,0),1)+1)</f>
        <v>8</v>
      </c>
      <c r="M23" s="52" t="str">
        <f>INDEX('2. závod'!$A:$BX,$J23+5,INDEX('Základní list'!$B:$B,MATCH($I23,'Základní list'!$A:$A,0),1)-2)</f>
        <v>Miroslav Stejskal</v>
      </c>
      <c r="N23" s="60">
        <f>INDEX('2. závod'!$A:$BX,$J23+5,INDEX('Základní list'!$B:$B,MATCH($I23,'Základní list'!$A:$A,0),1)-1)</f>
      </c>
    </row>
    <row r="24" spans="2:14" ht="31.5" customHeight="1">
      <c r="B24" s="47">
        <v>20</v>
      </c>
      <c r="C24" s="45" t="s">
        <v>61</v>
      </c>
      <c r="D24" s="45">
        <v>5</v>
      </c>
      <c r="E24" s="48">
        <f>INDEX('1. závod'!$A:$BX,$D24+5,INDEX('Základní list'!$B:$B,MATCH($C24,'Základní list'!$A:$A,0),1))</f>
        <v>0</v>
      </c>
      <c r="F24" s="48">
        <f>INDEX('1. závod'!$A:$BX,$D24+5,INDEX('Základní list'!$B:$B,MATCH($C24,'Základní list'!$A:$A,0),1)+1)</f>
        <v>13.5</v>
      </c>
      <c r="G24" s="52" t="str">
        <f>INDEX('1. závod'!$A:$BX,$D24+5,INDEX('Základní list'!$B:$B,MATCH($C24,'Základní list'!$A:$A,0),1)-2)</f>
        <v>Jaroslav Podlaha</v>
      </c>
      <c r="H24" s="59">
        <f>INDEX('1. závod'!$A:$BX,$D24+5,INDEX('Základní list'!$B:$B,MATCH($C24,'Základní list'!$A:$A,0),1)-1)</f>
      </c>
      <c r="I24" s="45" t="s">
        <v>61</v>
      </c>
      <c r="J24" s="45">
        <v>5</v>
      </c>
      <c r="K24" s="48">
        <f>INDEX('2. závod'!$A:$BX,$J24+5,INDEX('Základní list'!$B:$B,MATCH($I24,'Základní list'!$A:$A,0),1))</f>
        <v>2380</v>
      </c>
      <c r="L24" s="48">
        <f>INDEX('2. závod'!$A:$BX,$J24+5,INDEX('Základní list'!$B:$B,MATCH($I24,'Základní list'!$A:$A,0),1)+1)</f>
        <v>11</v>
      </c>
      <c r="M24" s="52" t="str">
        <f>INDEX('2. závod'!$A:$BX,$J24+5,INDEX('Základní list'!$B:$B,MATCH($I24,'Základní list'!$A:$A,0),1)-2)</f>
        <v>Karel Vildmont</v>
      </c>
      <c r="N24" s="60">
        <f>INDEX('2. závod'!$A:$BX,$J24+5,INDEX('Základní list'!$B:$B,MATCH($I24,'Základní list'!$A:$A,0),1)-1)</f>
      </c>
    </row>
    <row r="25" spans="2:14" ht="31.5" customHeight="1">
      <c r="B25" s="47">
        <v>21</v>
      </c>
      <c r="C25" s="45" t="s">
        <v>61</v>
      </c>
      <c r="D25" s="45">
        <v>6</v>
      </c>
      <c r="E25" s="48">
        <f>INDEX('1. závod'!$A:$BX,$D25+5,INDEX('Základní list'!$B:$B,MATCH($C25,'Základní list'!$A:$A,0),1))</f>
        <v>1280</v>
      </c>
      <c r="F25" s="48">
        <f>INDEX('1. závod'!$A:$BX,$D25+5,INDEX('Základní list'!$B:$B,MATCH($C25,'Základní list'!$A:$A,0),1)+1)</f>
        <v>10</v>
      </c>
      <c r="G25" s="52" t="str">
        <f>INDEX('1. závod'!$A:$BX,$D25+5,INDEX('Základní list'!$B:$B,MATCH($C25,'Základní list'!$A:$A,0),1)-2)</f>
        <v>Petr Brabec</v>
      </c>
      <c r="H25" s="59">
        <f>INDEX('1. závod'!$A:$BX,$D25+5,INDEX('Základní list'!$B:$B,MATCH($C25,'Základní list'!$A:$A,0),1)-1)</f>
      </c>
      <c r="I25" s="45" t="s">
        <v>61</v>
      </c>
      <c r="J25" s="45">
        <v>6</v>
      </c>
      <c r="K25" s="48">
        <f>INDEX('2. závod'!$A:$BX,$J25+5,INDEX('Základní list'!$B:$B,MATCH($I25,'Základní list'!$A:$A,0),1))</f>
        <v>5500</v>
      </c>
      <c r="L25" s="48">
        <f>INDEX('2. závod'!$A:$BX,$J25+5,INDEX('Základní list'!$B:$B,MATCH($I25,'Základní list'!$A:$A,0),1)+1)</f>
        <v>5</v>
      </c>
      <c r="M25" s="52" t="str">
        <f>INDEX('2. závod'!$A:$BX,$J25+5,INDEX('Základní list'!$B:$B,MATCH($I25,'Základní list'!$A:$A,0),1)-2)</f>
        <v>Jiří Ouředníček </v>
      </c>
      <c r="N25" s="60">
        <f>INDEX('2. závod'!$A:$BX,$J25+5,INDEX('Základní list'!$B:$B,MATCH($I25,'Základní list'!$A:$A,0),1)-1)</f>
      </c>
    </row>
    <row r="26" spans="2:14" ht="31.5" customHeight="1">
      <c r="B26" s="47">
        <v>22</v>
      </c>
      <c r="C26" s="45" t="s">
        <v>61</v>
      </c>
      <c r="D26" s="45">
        <v>7</v>
      </c>
      <c r="E26" s="48">
        <f>INDEX('1. závod'!$A:$BX,$D26+5,INDEX('Základní list'!$B:$B,MATCH($C26,'Základní list'!$A:$A,0),1))</f>
        <v>5360</v>
      </c>
      <c r="F26" s="48">
        <f>INDEX('1. závod'!$A:$BX,$D26+5,INDEX('Základní list'!$B:$B,MATCH($C26,'Základní list'!$A:$A,0),1)+1)</f>
        <v>3</v>
      </c>
      <c r="G26" s="52" t="str">
        <f>INDEX('1. závod'!$A:$BX,$D26+5,INDEX('Základní list'!$B:$B,MATCH($C26,'Základní list'!$A:$A,0),1)-2)</f>
        <v>Rostislav Nerad</v>
      </c>
      <c r="H26" s="59">
        <f>INDEX('1. závod'!$A:$BX,$D26+5,INDEX('Základní list'!$B:$B,MATCH($C26,'Základní list'!$A:$A,0),1)-1)</f>
      </c>
      <c r="I26" s="45" t="s">
        <v>61</v>
      </c>
      <c r="J26" s="45">
        <v>7</v>
      </c>
      <c r="K26" s="48">
        <f>INDEX('2. závod'!$A:$BX,$J26+5,INDEX('Základní list'!$B:$B,MATCH($I26,'Základní list'!$A:$A,0),1))</f>
        <v>2420</v>
      </c>
      <c r="L26" s="48">
        <f>INDEX('2. závod'!$A:$BX,$J26+5,INDEX('Základní list'!$B:$B,MATCH($I26,'Základní list'!$A:$A,0),1)+1)</f>
        <v>9</v>
      </c>
      <c r="M26" s="52" t="str">
        <f>INDEX('2. závod'!$A:$BX,$J26+5,INDEX('Základní list'!$B:$B,MATCH($I26,'Základní list'!$A:$A,0),1)-2)</f>
        <v>Václav Sochor</v>
      </c>
      <c r="N26" s="60">
        <f>INDEX('2. závod'!$A:$BX,$J26+5,INDEX('Základní list'!$B:$B,MATCH($I26,'Základní list'!$A:$A,0),1)-1)</f>
      </c>
    </row>
    <row r="27" spans="2:14" ht="31.5" customHeight="1">
      <c r="B27" s="47">
        <v>23</v>
      </c>
      <c r="C27" s="45" t="s">
        <v>61</v>
      </c>
      <c r="D27" s="45">
        <v>8</v>
      </c>
      <c r="E27" s="48">
        <f>INDEX('1. závod'!$A:$BX,$D27+5,INDEX('Základní list'!$B:$B,MATCH($C27,'Základní list'!$A:$A,0),1))</f>
        <v>2020</v>
      </c>
      <c r="F27" s="48">
        <f>INDEX('1. závod'!$A:$BX,$D27+5,INDEX('Základní list'!$B:$B,MATCH($C27,'Základní list'!$A:$A,0),1)+1)</f>
        <v>8</v>
      </c>
      <c r="G27" s="52" t="str">
        <f>INDEX('1. závod'!$A:$BX,$D27+5,INDEX('Základní list'!$B:$B,MATCH($C27,'Základní list'!$A:$A,0),1)-2)</f>
        <v>Miroslav John</v>
      </c>
      <c r="H27" s="59">
        <f>INDEX('1. závod'!$A:$BX,$D27+5,INDEX('Základní list'!$B:$B,MATCH($C27,'Základní list'!$A:$A,0),1)-1)</f>
      </c>
      <c r="I27" s="45" t="s">
        <v>61</v>
      </c>
      <c r="J27" s="45">
        <v>8</v>
      </c>
      <c r="K27" s="48">
        <f>INDEX('2. závod'!$A:$BX,$J27+5,INDEX('Základní list'!$B:$B,MATCH($I27,'Základní list'!$A:$A,0),1))</f>
        <v>8140</v>
      </c>
      <c r="L27" s="48">
        <f>INDEX('2. závod'!$A:$BX,$J27+5,INDEX('Základní list'!$B:$B,MATCH($I27,'Základní list'!$A:$A,0),1)+1)</f>
        <v>3</v>
      </c>
      <c r="M27" s="52" t="str">
        <f>INDEX('2. závod'!$A:$BX,$J27+5,INDEX('Základní list'!$B:$B,MATCH($I27,'Základní list'!$A:$A,0),1)-2)</f>
        <v>Ladislav Babica</v>
      </c>
      <c r="N27" s="60">
        <f>INDEX('2. závod'!$A:$BX,$J27+5,INDEX('Základní list'!$B:$B,MATCH($I27,'Základní list'!$A:$A,0),1)-1)</f>
      </c>
    </row>
    <row r="28" spans="2:14" ht="31.5" customHeight="1">
      <c r="B28" s="47">
        <v>24</v>
      </c>
      <c r="C28" s="45" t="s">
        <v>61</v>
      </c>
      <c r="D28" s="45">
        <v>9</v>
      </c>
      <c r="E28" s="48">
        <f>INDEX('1. závod'!$A:$BX,$D28+5,INDEX('Základní list'!$B:$B,MATCH($C28,'Základní list'!$A:$A,0),1))</f>
        <v>3800</v>
      </c>
      <c r="F28" s="48">
        <f>INDEX('1. závod'!$A:$BX,$D28+5,INDEX('Základní list'!$B:$B,MATCH($C28,'Základní list'!$A:$A,0),1)+1)</f>
        <v>4</v>
      </c>
      <c r="G28" s="52" t="str">
        <f>INDEX('1. závod'!$A:$BX,$D28+5,INDEX('Základní list'!$B:$B,MATCH($C28,'Základní list'!$A:$A,0),1)-2)</f>
        <v>Luboš Valík</v>
      </c>
      <c r="H28" s="59">
        <f>INDEX('1. závod'!$A:$BX,$D28+5,INDEX('Základní list'!$B:$B,MATCH($C28,'Základní list'!$A:$A,0),1)-1)</f>
      </c>
      <c r="I28" s="45" t="s">
        <v>61</v>
      </c>
      <c r="J28" s="45">
        <v>9</v>
      </c>
      <c r="K28" s="48">
        <f>INDEX('2. závod'!$A:$BX,$J28+5,INDEX('Základní list'!$B:$B,MATCH($I28,'Základní list'!$A:$A,0),1))</f>
        <v>8740</v>
      </c>
      <c r="L28" s="48">
        <f>INDEX('2. závod'!$A:$BX,$J28+5,INDEX('Základní list'!$B:$B,MATCH($I28,'Základní list'!$A:$A,0),1)+1)</f>
        <v>1</v>
      </c>
      <c r="M28" s="52" t="str">
        <f>INDEX('2. závod'!$A:$BX,$J28+5,INDEX('Základní list'!$B:$B,MATCH($I28,'Základní list'!$A:$A,0),1)-2)</f>
        <v>Petr Kuchař</v>
      </c>
      <c r="N28" s="60">
        <f>INDEX('2. závod'!$A:$BX,$J28+5,INDEX('Základní list'!$B:$B,MATCH($I28,'Základní list'!$A:$A,0),1)-1)</f>
      </c>
    </row>
    <row r="29" spans="2:14" ht="31.5" customHeight="1">
      <c r="B29" s="47">
        <v>25</v>
      </c>
      <c r="C29" s="45" t="s">
        <v>61</v>
      </c>
      <c r="D29" s="45">
        <v>10</v>
      </c>
      <c r="E29" s="48">
        <f>INDEX('1. závod'!$A:$BX,$D29+5,INDEX('Základní list'!$B:$B,MATCH($C29,'Základní list'!$A:$A,0),1))</f>
        <v>3400</v>
      </c>
      <c r="F29" s="48">
        <f>INDEX('1. závod'!$A:$BX,$D29+5,INDEX('Základní list'!$B:$B,MATCH($C29,'Základní list'!$A:$A,0),1)+1)</f>
        <v>5</v>
      </c>
      <c r="G29" s="52" t="str">
        <f>INDEX('1. závod'!$A:$BX,$D29+5,INDEX('Základní list'!$B:$B,MATCH($C29,'Základní list'!$A:$A,0),1)-2)</f>
        <v>Viktor Střibrzký</v>
      </c>
      <c r="H29" s="59">
        <f>INDEX('1. závod'!$A:$BX,$D29+5,INDEX('Základní list'!$B:$B,MATCH($C29,'Základní list'!$A:$A,0),1)-1)</f>
      </c>
      <c r="I29" s="45" t="s">
        <v>61</v>
      </c>
      <c r="J29" s="45">
        <v>10</v>
      </c>
      <c r="K29" s="48">
        <f>INDEX('2. závod'!$A:$BX,$J29+5,INDEX('Základní list'!$B:$B,MATCH($I29,'Základní list'!$A:$A,0),1))</f>
        <v>4020</v>
      </c>
      <c r="L29" s="48">
        <f>INDEX('2. závod'!$A:$BX,$J29+5,INDEX('Základní list'!$B:$B,MATCH($I29,'Základní list'!$A:$A,0),1)+1)</f>
        <v>7</v>
      </c>
      <c r="M29" s="52" t="str">
        <f>INDEX('2. závod'!$A:$BX,$J29+5,INDEX('Základní list'!$B:$B,MATCH($I29,'Základní list'!$A:$A,0),1)-2)</f>
        <v>Loboš Kasl</v>
      </c>
      <c r="N29" s="60">
        <f>INDEX('2. závod'!$A:$BX,$J29+5,INDEX('Základní list'!$B:$B,MATCH($I29,'Základní list'!$A:$A,0),1)-1)</f>
      </c>
    </row>
    <row r="30" spans="2:14" ht="31.5" customHeight="1">
      <c r="B30" s="47">
        <v>26</v>
      </c>
      <c r="C30" s="45" t="s">
        <v>61</v>
      </c>
      <c r="D30" s="45">
        <v>11</v>
      </c>
      <c r="E30" s="48">
        <f>INDEX('1. závod'!$A:$BX,$D30+5,INDEX('Základní list'!$B:$B,MATCH($C30,'Základní list'!$A:$A,0),1))</f>
        <v>3260</v>
      </c>
      <c r="F30" s="48">
        <f>INDEX('1. závod'!$A:$BX,$D30+5,INDEX('Základní list'!$B:$B,MATCH($C30,'Základní list'!$A:$A,0),1)+1)</f>
        <v>6</v>
      </c>
      <c r="G30" s="52" t="str">
        <f>INDEX('1. závod'!$A:$BX,$D30+5,INDEX('Základní list'!$B:$B,MATCH($C30,'Základní list'!$A:$A,0),1)-2)</f>
        <v>Václav Hrubeš</v>
      </c>
      <c r="H30" s="59">
        <f>INDEX('1. závod'!$A:$BX,$D30+5,INDEX('Základní list'!$B:$B,MATCH($C30,'Základní list'!$A:$A,0),1)-1)</f>
      </c>
      <c r="I30" s="45" t="s">
        <v>61</v>
      </c>
      <c r="J30" s="45">
        <v>11</v>
      </c>
      <c r="K30" s="48">
        <f>INDEX('2. závod'!$A:$BX,$J30+5,INDEX('Základní list'!$B:$B,MATCH($I30,'Základní list'!$A:$A,0),1))</f>
        <v>4660</v>
      </c>
      <c r="L30" s="48">
        <f>INDEX('2. závod'!$A:$BX,$J30+5,INDEX('Základní list'!$B:$B,MATCH($I30,'Základní list'!$A:$A,0),1)+1)</f>
        <v>6</v>
      </c>
      <c r="M30" s="52" t="str">
        <f>INDEX('2. závod'!$A:$BX,$J30+5,INDEX('Základní list'!$B:$B,MATCH($I30,'Základní list'!$A:$A,0),1)-2)</f>
        <v>Ladislav Bradna</v>
      </c>
      <c r="N30" s="60">
        <f>INDEX('2. závod'!$A:$BX,$J30+5,INDEX('Základní list'!$B:$B,MATCH($I30,'Základní list'!$A:$A,0),1)-1)</f>
      </c>
    </row>
    <row r="31" spans="2:14" ht="31.5" customHeight="1">
      <c r="B31" s="47">
        <v>27</v>
      </c>
      <c r="C31" s="45" t="s">
        <v>61</v>
      </c>
      <c r="D31" s="45">
        <v>12</v>
      </c>
      <c r="E31" s="48">
        <f>INDEX('1. závod'!$A:$BX,$D31+5,INDEX('Základní list'!$B:$B,MATCH($C31,'Základní list'!$A:$A,0),1))</f>
        <v>7260</v>
      </c>
      <c r="F31" s="48">
        <f>INDEX('1. závod'!$A:$BX,$D31+5,INDEX('Základní list'!$B:$B,MATCH($C31,'Základní list'!$A:$A,0),1)+1)</f>
        <v>1</v>
      </c>
      <c r="G31" s="52" t="str">
        <f>INDEX('1. závod'!$A:$BX,$D31+5,INDEX('Základní list'!$B:$B,MATCH($C31,'Základní list'!$A:$A,0),1)-2)</f>
        <v>Josef Konopásek </v>
      </c>
      <c r="H31" s="59">
        <f>INDEX('1. závod'!$A:$BX,$D31+5,INDEX('Základní list'!$B:$B,MATCH($C31,'Základní list'!$A:$A,0),1)-1)</f>
      </c>
      <c r="I31" s="45" t="s">
        <v>61</v>
      </c>
      <c r="J31" s="45">
        <v>12</v>
      </c>
      <c r="K31" s="48">
        <f>INDEX('2. závod'!$A:$BX,$J31+5,INDEX('Základní list'!$B:$B,MATCH($I31,'Základní list'!$A:$A,0),1))</f>
        <v>440</v>
      </c>
      <c r="L31" s="48">
        <f>INDEX('2. závod'!$A:$BX,$J31+5,INDEX('Základní list'!$B:$B,MATCH($I31,'Základní list'!$A:$A,0),1)+1)</f>
        <v>12.5</v>
      </c>
      <c r="M31" s="52" t="str">
        <f>INDEX('2. závod'!$A:$BX,$J31+5,INDEX('Základní list'!$B:$B,MATCH($I31,'Základní list'!$A:$A,0),1)-2)</f>
        <v>Martin Štěpnička</v>
      </c>
      <c r="N31" s="60">
        <f>INDEX('2. závod'!$A:$BX,$J31+5,INDEX('Základní list'!$B:$B,MATCH($I31,'Základní list'!$A:$A,0),1)-1)</f>
      </c>
    </row>
    <row r="32" spans="2:14" ht="31.5" customHeight="1">
      <c r="B32" s="47">
        <v>28</v>
      </c>
      <c r="C32" s="45" t="s">
        <v>61</v>
      </c>
      <c r="D32" s="45">
        <v>13</v>
      </c>
      <c r="E32" s="48">
        <f>INDEX('1. závod'!$A:$BX,$D32+5,INDEX('Základní list'!$B:$B,MATCH($C32,'Základní list'!$A:$A,0),1))</f>
        <v>2560</v>
      </c>
      <c r="F32" s="48">
        <f>INDEX('1. závod'!$A:$BX,$D32+5,INDEX('Základní list'!$B:$B,MATCH($C32,'Základní list'!$A:$A,0),1)+1)</f>
        <v>7</v>
      </c>
      <c r="G32" s="52" t="str">
        <f>INDEX('1. závod'!$A:$BX,$D32+5,INDEX('Základní list'!$B:$B,MATCH($C32,'Základní list'!$A:$A,0),1)-2)</f>
        <v>Loboš Kasl</v>
      </c>
      <c r="H32" s="59">
        <f>INDEX('1. závod'!$A:$BX,$D32+5,INDEX('Základní list'!$B:$B,MATCH($C32,'Základní list'!$A:$A,0),1)-1)</f>
      </c>
      <c r="I32" s="45" t="s">
        <v>61</v>
      </c>
      <c r="J32" s="45">
        <v>13</v>
      </c>
      <c r="K32" s="48">
        <f>INDEX('2. závod'!$A:$BX,$J32+5,INDEX('Základní list'!$B:$B,MATCH($I32,'Základní list'!$A:$A,0),1))</f>
        <v>440</v>
      </c>
      <c r="L32" s="48">
        <f>INDEX('2. závod'!$A:$BX,$J32+5,INDEX('Základní list'!$B:$B,MATCH($I32,'Základní list'!$A:$A,0),1)+1)</f>
        <v>12.5</v>
      </c>
      <c r="M32" s="52" t="str">
        <f>INDEX('2. závod'!$A:$BX,$J32+5,INDEX('Základní list'!$B:$B,MATCH($I32,'Základní list'!$A:$A,0),1)-2)</f>
        <v>Martin Hanzlík</v>
      </c>
      <c r="N32" s="60">
        <f>INDEX('2. závod'!$A:$BX,$J32+5,INDEX('Základní list'!$B:$B,MATCH($I32,'Základní list'!$A:$A,0),1)-1)</f>
      </c>
    </row>
    <row r="33" spans="1:14" ht="31.5" customHeight="1">
      <c r="A33" s="116"/>
      <c r="B33" s="47">
        <v>29</v>
      </c>
      <c r="C33" s="45" t="s">
        <v>61</v>
      </c>
      <c r="D33" s="45">
        <v>14</v>
      </c>
      <c r="E33" s="48">
        <f>INDEX('1. závod'!$A:$BX,$D33+5,INDEX('Základní list'!$B:$B,MATCH($C33,'Základní list'!$A:$A,0),1))</f>
        <v>820</v>
      </c>
      <c r="F33" s="48">
        <f>INDEX('1. závod'!$A:$BX,$D33+5,INDEX('Základní list'!$B:$B,MATCH($C33,'Základní list'!$A:$A,0),1)+1)</f>
        <v>11</v>
      </c>
      <c r="G33" s="52" t="str">
        <f>INDEX('1. závod'!$A:$BX,$D33+5,INDEX('Základní list'!$B:$B,MATCH($C33,'Základní list'!$A:$A,0),1)-2)</f>
        <v>Robert Persch</v>
      </c>
      <c r="H33" s="59">
        <f>INDEX('1. závod'!$A:$BX,$D33+5,INDEX('Základní list'!$B:$B,MATCH($C33,'Základní list'!$A:$A,0),1)-1)</f>
      </c>
      <c r="I33" s="45" t="s">
        <v>61</v>
      </c>
      <c r="J33" s="45">
        <v>14</v>
      </c>
      <c r="K33" s="48">
        <f>INDEX('2. závod'!$A:$BX,$J33+5,INDEX('Základní list'!$B:$B,MATCH($I33,'Základní list'!$A:$A,0),1))</f>
        <v>140</v>
      </c>
      <c r="L33" s="48">
        <f>INDEX('2. závod'!$A:$BX,$J33+5,INDEX('Základní list'!$B:$B,MATCH($I33,'Základní list'!$A:$A,0),1)+1)</f>
        <v>14</v>
      </c>
      <c r="M33" s="52" t="str">
        <f>INDEX('2. závod'!$A:$BX,$J33+5,INDEX('Základní list'!$B:$B,MATCH($I33,'Základní list'!$A:$A,0),1)-2)</f>
        <v>Karel Staněk</v>
      </c>
      <c r="N33" s="60">
        <f>INDEX('2. závod'!$A:$BX,$J33+5,INDEX('Základní list'!$B:$B,MATCH($I33,'Základní list'!$A:$A,0),1)-1)</f>
      </c>
    </row>
    <row r="34" spans="2:14" ht="31.5" customHeight="1">
      <c r="B34" s="47">
        <v>30</v>
      </c>
      <c r="C34" s="45" t="s">
        <v>61</v>
      </c>
      <c r="D34" s="45">
        <v>15</v>
      </c>
      <c r="E34" s="48">
        <f>INDEX('1. závod'!$A:$BX,$D34+5,INDEX('Základní list'!$B:$B,MATCH($C34,'Základní list'!$A:$A,0),1))</f>
        <v>0</v>
      </c>
      <c r="F34" s="48">
        <f>INDEX('1. závod'!$A:$BX,$D34+5,INDEX('Základní list'!$B:$B,MATCH($C34,'Základní list'!$A:$A,0),1)+1)</f>
      </c>
      <c r="G34" s="52">
        <f>INDEX('1. závod'!$A:$BX,$D34+5,INDEX('Základní list'!$B:$B,MATCH($C34,'Základní list'!$A:$A,0),1)-2)</f>
      </c>
      <c r="H34" s="59">
        <f>INDEX('1. závod'!$A:$BX,$D34+5,INDEX('Základní list'!$B:$B,MATCH($C34,'Základní list'!$A:$A,0),1)-1)</f>
      </c>
      <c r="I34" s="45" t="s">
        <v>61</v>
      </c>
      <c r="J34" s="45">
        <v>15</v>
      </c>
      <c r="K34" s="48">
        <f>INDEX('2. závod'!$A:$BX,$J34+5,INDEX('Základní list'!$B:$B,MATCH($I34,'Základní list'!$A:$A,0),1))</f>
        <v>0</v>
      </c>
      <c r="L34" s="48">
        <f>INDEX('2. závod'!$A:$BX,$J34+5,INDEX('Základní list'!$B:$B,MATCH($I34,'Základní list'!$A:$A,0),1)+1)</f>
      </c>
      <c r="M34" s="52">
        <f>INDEX('2. závod'!$A:$BX,$J34+5,INDEX('Základní list'!$B:$B,MATCH($I34,'Základní list'!$A:$A,0),1)-2)</f>
      </c>
      <c r="N34" s="60">
        <f>INDEX('2. závod'!$A:$BX,$J34+5,INDEX('Základní list'!$B:$B,MATCH($I34,'Základní list'!$A:$A,0),1)-1)</f>
      </c>
    </row>
    <row r="35" spans="2:14" ht="31.5" customHeight="1">
      <c r="B35" s="47">
        <v>31</v>
      </c>
      <c r="C35" s="45" t="s">
        <v>62</v>
      </c>
      <c r="D35" s="45">
        <v>1</v>
      </c>
      <c r="E35" s="48">
        <f>INDEX('1. závod'!$A:$BX,$D35+5,INDEX('Základní list'!$B:$B,MATCH($C35,'Základní list'!$A:$A,0),1))</f>
        <v>0</v>
      </c>
      <c r="F35" s="48">
        <f>INDEX('1. závod'!$A:$BX,$D35+5,INDEX('Základní list'!$B:$B,MATCH($C35,'Základní list'!$A:$A,0),1)+1)</f>
      </c>
      <c r="G35" s="52">
        <f>INDEX('1. závod'!$A:$BX,$D35+5,INDEX('Základní list'!$B:$B,MATCH($C35,'Základní list'!$A:$A,0),1)-2)</f>
      </c>
      <c r="H35" s="59">
        <f>INDEX('1. závod'!$A:$BX,$D35+5,INDEX('Základní list'!$B:$B,MATCH($C35,'Základní list'!$A:$A,0),1)-1)</f>
      </c>
      <c r="I35" s="45" t="s">
        <v>62</v>
      </c>
      <c r="J35" s="45">
        <v>1</v>
      </c>
      <c r="K35" s="48">
        <f>INDEX('2. závod'!$A:$BX,$J35+5,INDEX('Základní list'!$B:$B,MATCH($I35,'Základní list'!$A:$A,0),1))</f>
        <v>3560</v>
      </c>
      <c r="L35" s="48">
        <f>INDEX('2. závod'!$A:$BX,$J35+5,INDEX('Základní list'!$B:$B,MATCH($I35,'Základní list'!$A:$A,0),1)+1)</f>
        <v>7</v>
      </c>
      <c r="M35" s="52" t="str">
        <f>INDEX('2. závod'!$A:$BX,$J35+5,INDEX('Základní list'!$B:$B,MATCH($I35,'Základní list'!$A:$A,0),1)-2)</f>
        <v>Petr Divíšek</v>
      </c>
      <c r="N35" s="60">
        <f>INDEX('2. závod'!$A:$BX,$J35+5,INDEX('Základní list'!$B:$B,MATCH($I35,'Základní list'!$A:$A,0),1)-1)</f>
      </c>
    </row>
    <row r="36" spans="2:14" ht="31.5" customHeight="1">
      <c r="B36" s="47">
        <v>32</v>
      </c>
      <c r="C36" s="45" t="s">
        <v>62</v>
      </c>
      <c r="D36" s="45">
        <v>2</v>
      </c>
      <c r="E36" s="48">
        <f>INDEX('1. závod'!$A:$BX,$D36+5,INDEX('Základní list'!$B:$B,MATCH($C36,'Základní list'!$A:$A,0),1))</f>
        <v>0</v>
      </c>
      <c r="F36" s="48">
        <f>INDEX('1. závod'!$A:$BX,$D36+5,INDEX('Základní list'!$B:$B,MATCH($C36,'Základní list'!$A:$A,0),1)+1)</f>
        <v>12</v>
      </c>
      <c r="G36" s="52" t="str">
        <f>INDEX('1. závod'!$A:$BX,$D36+5,INDEX('Základní list'!$B:$B,MATCH($C36,'Základní list'!$A:$A,0),1)-2)</f>
        <v>Jan Frolík</v>
      </c>
      <c r="H36" s="59">
        <f>INDEX('1. závod'!$A:$BX,$D36+5,INDEX('Základní list'!$B:$B,MATCH($C36,'Základní list'!$A:$A,0),1)-1)</f>
      </c>
      <c r="I36" s="45" t="s">
        <v>62</v>
      </c>
      <c r="J36" s="45">
        <v>2</v>
      </c>
      <c r="K36" s="48">
        <f>INDEX('2. závod'!$A:$BX,$J36+5,INDEX('Základní list'!$B:$B,MATCH($I36,'Základní list'!$A:$A,0),1))</f>
        <v>6780</v>
      </c>
      <c r="L36" s="48">
        <f>INDEX('2. závod'!$A:$BX,$J36+5,INDEX('Základní list'!$B:$B,MATCH($I36,'Základní list'!$A:$A,0),1)+1)</f>
        <v>4</v>
      </c>
      <c r="M36" s="52" t="str">
        <f>INDEX('2. závod'!$A:$BX,$J36+5,INDEX('Základní list'!$B:$B,MATCH($I36,'Základní list'!$A:$A,0),1)-2)</f>
        <v>Petr Rathouský</v>
      </c>
      <c r="N36" s="60">
        <f>INDEX('2. závod'!$A:$BX,$J36+5,INDEX('Základní list'!$B:$B,MATCH($I36,'Základní list'!$A:$A,0),1)-1)</f>
      </c>
    </row>
    <row r="37" spans="2:14" ht="31.5" customHeight="1">
      <c r="B37" s="47">
        <v>33</v>
      </c>
      <c r="C37" s="45" t="s">
        <v>62</v>
      </c>
      <c r="D37" s="45">
        <v>3</v>
      </c>
      <c r="E37" s="48">
        <f>INDEX('1. závod'!$A:$BX,$D37+5,INDEX('Základní list'!$B:$B,MATCH($C37,'Základní list'!$A:$A,0),1))</f>
        <v>540</v>
      </c>
      <c r="F37" s="48">
        <f>INDEX('1. závod'!$A:$BX,$D37+5,INDEX('Základní list'!$B:$B,MATCH($C37,'Základní list'!$A:$A,0),1)+1)</f>
        <v>10</v>
      </c>
      <c r="G37" s="52" t="str">
        <f>INDEX('1. závod'!$A:$BX,$D37+5,INDEX('Základní list'!$B:$B,MATCH($C37,'Základní list'!$A:$A,0),1)-2)</f>
        <v>David Malý</v>
      </c>
      <c r="H37" s="59">
        <f>INDEX('1. závod'!$A:$BX,$D37+5,INDEX('Základní list'!$B:$B,MATCH($C37,'Základní list'!$A:$A,0),1)-1)</f>
      </c>
      <c r="I37" s="45" t="s">
        <v>62</v>
      </c>
      <c r="J37" s="45">
        <v>3</v>
      </c>
      <c r="K37" s="48">
        <f>INDEX('2. závod'!$A:$BX,$J37+5,INDEX('Základní list'!$B:$B,MATCH($I37,'Základní list'!$A:$A,0),1))</f>
        <v>10220</v>
      </c>
      <c r="L37" s="48">
        <f>INDEX('2. závod'!$A:$BX,$J37+5,INDEX('Základní list'!$B:$B,MATCH($I37,'Základní list'!$A:$A,0),1)+1)</f>
        <v>1</v>
      </c>
      <c r="M37" s="52" t="str">
        <f>INDEX('2. závod'!$A:$BX,$J37+5,INDEX('Základní list'!$B:$B,MATCH($I37,'Základní list'!$A:$A,0),1)-2)</f>
        <v>Roman Bartoň</v>
      </c>
      <c r="N37" s="60">
        <f>INDEX('2. závod'!$A:$BX,$J37+5,INDEX('Základní list'!$B:$B,MATCH($I37,'Základní list'!$A:$A,0),1)-1)</f>
      </c>
    </row>
    <row r="38" spans="2:14" ht="31.5" customHeight="1">
      <c r="B38" s="47">
        <v>34</v>
      </c>
      <c r="C38" s="45" t="s">
        <v>62</v>
      </c>
      <c r="D38" s="45">
        <v>4</v>
      </c>
      <c r="E38" s="48">
        <f>INDEX('1. závod'!$A:$BX,$D38+5,INDEX('Základní list'!$B:$B,MATCH($C38,'Základní list'!$A:$A,0),1))</f>
        <v>900</v>
      </c>
      <c r="F38" s="48">
        <f>INDEX('1. závod'!$A:$BX,$D38+5,INDEX('Základní list'!$B:$B,MATCH($C38,'Základní list'!$A:$A,0),1)+1)</f>
        <v>9</v>
      </c>
      <c r="G38" s="52" t="str">
        <f>INDEX('1. závod'!$A:$BX,$D38+5,INDEX('Základní list'!$B:$B,MATCH($C38,'Základní list'!$A:$A,0),1)-2)</f>
        <v>Vladimír Šajerman</v>
      </c>
      <c r="H38" s="59">
        <f>INDEX('1. závod'!$A:$BX,$D38+5,INDEX('Základní list'!$B:$B,MATCH($C38,'Základní list'!$A:$A,0),1)-1)</f>
      </c>
      <c r="I38" s="45" t="s">
        <v>62</v>
      </c>
      <c r="J38" s="45">
        <v>4</v>
      </c>
      <c r="K38" s="48">
        <f>INDEX('2. závod'!$A:$BX,$J38+5,INDEX('Základní list'!$B:$B,MATCH($I38,'Základní list'!$A:$A,0),1))</f>
        <v>7380</v>
      </c>
      <c r="L38" s="48">
        <f>INDEX('2. závod'!$A:$BX,$J38+5,INDEX('Základní list'!$B:$B,MATCH($I38,'Základní list'!$A:$A,0),1)+1)</f>
        <v>3</v>
      </c>
      <c r="M38" s="52" t="str">
        <f>INDEX('2. závod'!$A:$BX,$J38+5,INDEX('Základní list'!$B:$B,MATCH($I38,'Základní list'!$A:$A,0),1)-2)</f>
        <v>Lukáš Vaněk</v>
      </c>
      <c r="N38" s="60">
        <f>INDEX('2. závod'!$A:$BX,$J38+5,INDEX('Základní list'!$B:$B,MATCH($I38,'Základní list'!$A:$A,0),1)-1)</f>
      </c>
    </row>
    <row r="39" spans="2:14" ht="31.5" customHeight="1">
      <c r="B39" s="47">
        <v>35</v>
      </c>
      <c r="C39" s="45" t="s">
        <v>62</v>
      </c>
      <c r="D39" s="45">
        <v>5</v>
      </c>
      <c r="E39" s="48">
        <f>INDEX('1. závod'!$A:$BX,$D39+5,INDEX('Základní list'!$B:$B,MATCH($C39,'Základní list'!$A:$A,0),1))</f>
        <v>6380</v>
      </c>
      <c r="F39" s="48">
        <f>INDEX('1. závod'!$A:$BX,$D39+5,INDEX('Základní list'!$B:$B,MATCH($C39,'Základní list'!$A:$A,0),1)+1)</f>
        <v>1</v>
      </c>
      <c r="G39" s="52" t="str">
        <f>INDEX('1. závod'!$A:$BX,$D39+5,INDEX('Základní list'!$B:$B,MATCH($C39,'Základní list'!$A:$A,0),1)-2)</f>
        <v>Petr Hahn</v>
      </c>
      <c r="H39" s="59">
        <f>INDEX('1. závod'!$A:$BX,$D39+5,INDEX('Základní list'!$B:$B,MATCH($C39,'Základní list'!$A:$A,0),1)-1)</f>
      </c>
      <c r="I39" s="45" t="s">
        <v>62</v>
      </c>
      <c r="J39" s="45">
        <v>5</v>
      </c>
      <c r="K39" s="48">
        <f>INDEX('2. závod'!$A:$BX,$J39+5,INDEX('Základní list'!$B:$B,MATCH($I39,'Základní list'!$A:$A,0),1))</f>
        <v>7780</v>
      </c>
      <c r="L39" s="48">
        <f>INDEX('2. závod'!$A:$BX,$J39+5,INDEX('Základní list'!$B:$B,MATCH($I39,'Základní list'!$A:$A,0),1)+1)</f>
        <v>2</v>
      </c>
      <c r="M39" s="52" t="str">
        <f>INDEX('2. závod'!$A:$BX,$J39+5,INDEX('Základní list'!$B:$B,MATCH($I39,'Základní list'!$A:$A,0),1)-2)</f>
        <v>Ruda Březík</v>
      </c>
      <c r="N39" s="60">
        <f>INDEX('2. závod'!$A:$BX,$J39+5,INDEX('Základní list'!$B:$B,MATCH($I39,'Základní list'!$A:$A,0),1)-1)</f>
      </c>
    </row>
    <row r="40" spans="2:14" ht="31.5" customHeight="1">
      <c r="B40" s="47">
        <v>36</v>
      </c>
      <c r="C40" s="45" t="s">
        <v>62</v>
      </c>
      <c r="D40" s="45">
        <v>6</v>
      </c>
      <c r="E40" s="48">
        <f>INDEX('1. závod'!$A:$BX,$D40+5,INDEX('Základní list'!$B:$B,MATCH($C40,'Základní list'!$A:$A,0),1))</f>
        <v>2360</v>
      </c>
      <c r="F40" s="48">
        <f>INDEX('1. závod'!$A:$BX,$D40+5,INDEX('Základní list'!$B:$B,MATCH($C40,'Základní list'!$A:$A,0),1)+1)</f>
        <v>6</v>
      </c>
      <c r="G40" s="52" t="str">
        <f>INDEX('1. závod'!$A:$BX,$D40+5,INDEX('Základní list'!$B:$B,MATCH($C40,'Základní list'!$A:$A,0),1)-2)</f>
        <v>Pavel Kabrhel</v>
      </c>
      <c r="H40" s="59">
        <f>INDEX('1. závod'!$A:$BX,$D40+5,INDEX('Základní list'!$B:$B,MATCH($C40,'Základní list'!$A:$A,0),1)-1)</f>
      </c>
      <c r="I40" s="45" t="s">
        <v>62</v>
      </c>
      <c r="J40" s="45">
        <v>6</v>
      </c>
      <c r="K40" s="48">
        <f>INDEX('2. závod'!$A:$BX,$J40+5,INDEX('Základní list'!$B:$B,MATCH($I40,'Základní list'!$A:$A,0),1))</f>
        <v>2160</v>
      </c>
      <c r="L40" s="48">
        <f>INDEX('2. závod'!$A:$BX,$J40+5,INDEX('Základní list'!$B:$B,MATCH($I40,'Základní list'!$A:$A,0),1)+1)</f>
        <v>11</v>
      </c>
      <c r="M40" s="52" t="str">
        <f>INDEX('2. závod'!$A:$BX,$J40+5,INDEX('Základní list'!$B:$B,MATCH($I40,'Základní list'!$A:$A,0),1)-2)</f>
        <v>Petr Ambrož</v>
      </c>
      <c r="N40" s="60">
        <f>INDEX('2. závod'!$A:$BX,$J40+5,INDEX('Základní list'!$B:$B,MATCH($I40,'Základní list'!$A:$A,0),1)-1)</f>
      </c>
    </row>
    <row r="41" spans="2:14" ht="31.5" customHeight="1">
      <c r="B41" s="47">
        <v>37</v>
      </c>
      <c r="C41" s="45" t="s">
        <v>62</v>
      </c>
      <c r="D41" s="45">
        <v>7</v>
      </c>
      <c r="E41" s="48">
        <f>INDEX('1. závod'!$A:$BX,$D41+5,INDEX('Základní list'!$B:$B,MATCH($C41,'Základní list'!$A:$A,0),1))</f>
        <v>0</v>
      </c>
      <c r="F41" s="48">
        <f>INDEX('1. závod'!$A:$BX,$D41+5,INDEX('Základní list'!$B:$B,MATCH($C41,'Základní list'!$A:$A,0),1)+1)</f>
        <v>12</v>
      </c>
      <c r="G41" s="52" t="str">
        <f>INDEX('1. závod'!$A:$BX,$D41+5,INDEX('Základní list'!$B:$B,MATCH($C41,'Základní list'!$A:$A,0),1)-2)</f>
        <v>Milan Kratochvíl</v>
      </c>
      <c r="H41" s="59">
        <f>INDEX('1. závod'!$A:$BX,$D41+5,INDEX('Základní list'!$B:$B,MATCH($C41,'Základní list'!$A:$A,0),1)-1)</f>
      </c>
      <c r="I41" s="45" t="s">
        <v>62</v>
      </c>
      <c r="J41" s="45">
        <v>7</v>
      </c>
      <c r="K41" s="48">
        <f>INDEX('2. závod'!$A:$BX,$J41+5,INDEX('Základní list'!$B:$B,MATCH($I41,'Základní list'!$A:$A,0),1))</f>
        <v>3280</v>
      </c>
      <c r="L41" s="48">
        <f>INDEX('2. závod'!$A:$BX,$J41+5,INDEX('Základní list'!$B:$B,MATCH($I41,'Základní list'!$A:$A,0),1)+1)</f>
        <v>9</v>
      </c>
      <c r="M41" s="52" t="str">
        <f>INDEX('2. závod'!$A:$BX,$J41+5,INDEX('Základní list'!$B:$B,MATCH($I41,'Základní list'!$A:$A,0),1)-2)</f>
        <v>Luboš Jedlička</v>
      </c>
      <c r="N41" s="60">
        <f>INDEX('2. závod'!$A:$BX,$J41+5,INDEX('Základní list'!$B:$B,MATCH($I41,'Základní list'!$A:$A,0),1)-1)</f>
      </c>
    </row>
    <row r="42" spans="2:14" ht="31.5" customHeight="1">
      <c r="B42" s="47">
        <v>38</v>
      </c>
      <c r="C42" s="45" t="s">
        <v>62</v>
      </c>
      <c r="D42" s="45">
        <v>8</v>
      </c>
      <c r="E42" s="48">
        <f>INDEX('1. závod'!$A:$BX,$D42+5,INDEX('Základní list'!$B:$B,MATCH($C42,'Základní list'!$A:$A,0),1))</f>
        <v>0</v>
      </c>
      <c r="F42" s="48">
        <f>INDEX('1. závod'!$A:$BX,$D42+5,INDEX('Základní list'!$B:$B,MATCH($C42,'Základní list'!$A:$A,0),1)+1)</f>
        <v>12</v>
      </c>
      <c r="G42" s="52" t="str">
        <f>INDEX('1. závod'!$A:$BX,$D42+5,INDEX('Základní list'!$B:$B,MATCH($C42,'Základní list'!$A:$A,0),1)-2)</f>
        <v>David Tůma</v>
      </c>
      <c r="H42" s="59">
        <f>INDEX('1. závod'!$A:$BX,$D42+5,INDEX('Základní list'!$B:$B,MATCH($C42,'Základní list'!$A:$A,0),1)-1)</f>
      </c>
      <c r="I42" s="45" t="s">
        <v>62</v>
      </c>
      <c r="J42" s="45">
        <v>8</v>
      </c>
      <c r="K42" s="48">
        <f>INDEX('2. závod'!$A:$BX,$J42+5,INDEX('Základní list'!$B:$B,MATCH($I42,'Základní list'!$A:$A,0),1))</f>
        <v>1720</v>
      </c>
      <c r="L42" s="48">
        <f>INDEX('2. závod'!$A:$BX,$J42+5,INDEX('Základní list'!$B:$B,MATCH($I42,'Základní list'!$A:$A,0),1)+1)</f>
        <v>12</v>
      </c>
      <c r="M42" s="52" t="str">
        <f>INDEX('2. závod'!$A:$BX,$J42+5,INDEX('Základní list'!$B:$B,MATCH($I42,'Základní list'!$A:$A,0),1)-2)</f>
        <v>Pavel Hrázký</v>
      </c>
      <c r="N42" s="60">
        <f>INDEX('2. závod'!$A:$BX,$J42+5,INDEX('Základní list'!$B:$B,MATCH($I42,'Základní list'!$A:$A,0),1)-1)</f>
      </c>
    </row>
    <row r="43" spans="2:14" ht="31.5" customHeight="1">
      <c r="B43" s="47">
        <v>39</v>
      </c>
      <c r="C43" s="45" t="s">
        <v>62</v>
      </c>
      <c r="D43" s="45">
        <v>9</v>
      </c>
      <c r="E43" s="48">
        <f>INDEX('1. závod'!$A:$BX,$D43+5,INDEX('Základní list'!$B:$B,MATCH($C43,'Základní list'!$A:$A,0),1))</f>
        <v>1220</v>
      </c>
      <c r="F43" s="48">
        <f>INDEX('1. závod'!$A:$BX,$D43+5,INDEX('Základní list'!$B:$B,MATCH($C43,'Základní list'!$A:$A,0),1)+1)</f>
        <v>8</v>
      </c>
      <c r="G43" s="52" t="str">
        <f>INDEX('1. závod'!$A:$BX,$D43+5,INDEX('Základní list'!$B:$B,MATCH($C43,'Základní list'!$A:$A,0),1)-2)</f>
        <v>Petr Sládek</v>
      </c>
      <c r="H43" s="59">
        <f>INDEX('1. závod'!$A:$BX,$D43+5,INDEX('Základní list'!$B:$B,MATCH($C43,'Základní list'!$A:$A,0),1)-1)</f>
      </c>
      <c r="I43" s="45" t="s">
        <v>62</v>
      </c>
      <c r="J43" s="45">
        <v>9</v>
      </c>
      <c r="K43" s="48">
        <f>INDEX('2. závod'!$A:$BX,$J43+5,INDEX('Základní list'!$B:$B,MATCH($I43,'Základní list'!$A:$A,0),1))</f>
        <v>1660</v>
      </c>
      <c r="L43" s="48">
        <f>INDEX('2. závod'!$A:$BX,$J43+5,INDEX('Základní list'!$B:$B,MATCH($I43,'Základní list'!$A:$A,0),1)+1)</f>
        <v>13</v>
      </c>
      <c r="M43" s="52" t="str">
        <f>INDEX('2. závod'!$A:$BX,$J43+5,INDEX('Základní list'!$B:$B,MATCH($I43,'Základní list'!$A:$A,0),1)-2)</f>
        <v>Vladimír Baranka</v>
      </c>
      <c r="N43" s="60">
        <f>INDEX('2. závod'!$A:$BX,$J43+5,INDEX('Základní list'!$B:$B,MATCH($I43,'Základní list'!$A:$A,0),1)-1)</f>
      </c>
    </row>
    <row r="44" spans="2:14" ht="31.5" customHeight="1">
      <c r="B44" s="47">
        <v>40</v>
      </c>
      <c r="C44" s="45" t="s">
        <v>62</v>
      </c>
      <c r="D44" s="45">
        <v>10</v>
      </c>
      <c r="E44" s="48">
        <f>INDEX('1. závod'!$A:$BX,$D44+5,INDEX('Základní list'!$B:$B,MATCH($C44,'Základní list'!$A:$A,0),1))</f>
        <v>2680</v>
      </c>
      <c r="F44" s="48">
        <f>INDEX('1. závod'!$A:$BX,$D44+5,INDEX('Základní list'!$B:$B,MATCH($C44,'Základní list'!$A:$A,0),1)+1)</f>
        <v>4</v>
      </c>
      <c r="G44" s="52" t="str">
        <f>INDEX('1. závod'!$A:$BX,$D44+5,INDEX('Základní list'!$B:$B,MATCH($C44,'Základní list'!$A:$A,0),1)-2)</f>
        <v>Martin Janečka</v>
      </c>
      <c r="H44" s="59">
        <f>INDEX('1. závod'!$A:$BX,$D44+5,INDEX('Základní list'!$B:$B,MATCH($C44,'Základní list'!$A:$A,0),1)-1)</f>
      </c>
      <c r="I44" s="45" t="s">
        <v>62</v>
      </c>
      <c r="J44" s="45">
        <v>10</v>
      </c>
      <c r="K44" s="48">
        <f>INDEX('2. závod'!$A:$BX,$J44+5,INDEX('Základní list'!$B:$B,MATCH($I44,'Základní list'!$A:$A,0),1))</f>
        <v>2680</v>
      </c>
      <c r="L44" s="48">
        <f>INDEX('2. závod'!$A:$BX,$J44+5,INDEX('Základní list'!$B:$B,MATCH($I44,'Základní list'!$A:$A,0),1)+1)</f>
        <v>10</v>
      </c>
      <c r="M44" s="52" t="str">
        <f>INDEX('2. závod'!$A:$BX,$J44+5,INDEX('Základní list'!$B:$B,MATCH($I44,'Základní list'!$A:$A,0),1)-2)</f>
        <v>Miloslav Vodička</v>
      </c>
      <c r="N44" s="60">
        <f>INDEX('2. závod'!$A:$BX,$J44+5,INDEX('Základní list'!$B:$B,MATCH($I44,'Základní list'!$A:$A,0),1)-1)</f>
      </c>
    </row>
    <row r="45" spans="2:14" ht="31.5" customHeight="1">
      <c r="B45" s="47">
        <v>41</v>
      </c>
      <c r="C45" s="45" t="s">
        <v>62</v>
      </c>
      <c r="D45" s="45">
        <v>11</v>
      </c>
      <c r="E45" s="48">
        <f>INDEX('1. závod'!$A:$BX,$D45+5,INDEX('Základní list'!$B:$B,MATCH($C45,'Základní list'!$A:$A,0),1))</f>
        <v>2820</v>
      </c>
      <c r="F45" s="48">
        <f>INDEX('1. závod'!$A:$BX,$D45+5,INDEX('Základní list'!$B:$B,MATCH($C45,'Základní list'!$A:$A,0),1)+1)</f>
        <v>3</v>
      </c>
      <c r="G45" s="52" t="str">
        <f>INDEX('1. závod'!$A:$BX,$D45+5,INDEX('Základní list'!$B:$B,MATCH($C45,'Základní list'!$A:$A,0),1)-2)</f>
        <v>Ladislav Bradna</v>
      </c>
      <c r="H45" s="59">
        <f>INDEX('1. závod'!$A:$BX,$D45+5,INDEX('Základní list'!$B:$B,MATCH($C45,'Základní list'!$A:$A,0),1)-1)</f>
      </c>
      <c r="I45" s="45" t="s">
        <v>62</v>
      </c>
      <c r="J45" s="45">
        <v>11</v>
      </c>
      <c r="K45" s="48">
        <f>INDEX('2. závod'!$A:$BX,$J45+5,INDEX('Základní list'!$B:$B,MATCH($I45,'Základní list'!$A:$A,0),1))</f>
        <v>780</v>
      </c>
      <c r="L45" s="48">
        <f>INDEX('2. závod'!$A:$BX,$J45+5,INDEX('Základní list'!$B:$B,MATCH($I45,'Základní list'!$A:$A,0),1)+1)</f>
        <v>14</v>
      </c>
      <c r="M45" s="52" t="str">
        <f>INDEX('2. závod'!$A:$BX,$J45+5,INDEX('Základní list'!$B:$B,MATCH($I45,'Základní list'!$A:$A,0),1)-2)</f>
        <v>Jiří Kabourek</v>
      </c>
      <c r="N45" s="60">
        <f>INDEX('2. závod'!$A:$BX,$J45+5,INDEX('Základní list'!$B:$B,MATCH($I45,'Základní list'!$A:$A,0),1)-1)</f>
      </c>
    </row>
    <row r="46" spans="2:14" ht="31.5" customHeight="1">
      <c r="B46" s="47">
        <v>42</v>
      </c>
      <c r="C46" s="45" t="s">
        <v>62</v>
      </c>
      <c r="D46" s="45">
        <v>12</v>
      </c>
      <c r="E46" s="48">
        <f>INDEX('1. závod'!$A:$BX,$D46+5,INDEX('Základní list'!$B:$B,MATCH($C46,'Základní list'!$A:$A,0),1))</f>
        <v>2640</v>
      </c>
      <c r="F46" s="48">
        <f>INDEX('1. závod'!$A:$BX,$D46+5,INDEX('Základní list'!$B:$B,MATCH($C46,'Základní list'!$A:$A,0),1)+1)</f>
        <v>5</v>
      </c>
      <c r="G46" s="52" t="str">
        <f>INDEX('1. závod'!$A:$BX,$D46+5,INDEX('Základní list'!$B:$B,MATCH($C46,'Základní list'!$A:$A,0),1)-2)</f>
        <v>Milan Juřík</v>
      </c>
      <c r="H46" s="59">
        <f>INDEX('1. závod'!$A:$BX,$D46+5,INDEX('Základní list'!$B:$B,MATCH($C46,'Základní list'!$A:$A,0),1)-1)</f>
      </c>
      <c r="I46" s="45" t="s">
        <v>62</v>
      </c>
      <c r="J46" s="45">
        <v>12</v>
      </c>
      <c r="K46" s="48">
        <f>INDEX('2. závod'!$A:$BX,$J46+5,INDEX('Základní list'!$B:$B,MATCH($I46,'Základní list'!$A:$A,0),1))</f>
        <v>6520</v>
      </c>
      <c r="L46" s="48">
        <f>INDEX('2. závod'!$A:$BX,$J46+5,INDEX('Základní list'!$B:$B,MATCH($I46,'Základní list'!$A:$A,0),1)+1)</f>
        <v>5</v>
      </c>
      <c r="M46" s="52" t="str">
        <f>INDEX('2. závod'!$A:$BX,$J46+5,INDEX('Základní list'!$B:$B,MATCH($I46,'Základní list'!$A:$A,0),1)-2)</f>
        <v>Richard Popadinec</v>
      </c>
      <c r="N46" s="60">
        <f>INDEX('2. závod'!$A:$BX,$J46+5,INDEX('Základní list'!$B:$B,MATCH($I46,'Základní list'!$A:$A,0),1)-1)</f>
      </c>
    </row>
    <row r="47" spans="2:14" ht="31.5" customHeight="1">
      <c r="B47" s="47">
        <v>43</v>
      </c>
      <c r="C47" s="45" t="s">
        <v>62</v>
      </c>
      <c r="D47" s="45">
        <v>13</v>
      </c>
      <c r="E47" s="48">
        <f>INDEX('1. závod'!$A:$BX,$D47+5,INDEX('Základní list'!$B:$B,MATCH($C47,'Základní list'!$A:$A,0),1))</f>
        <v>1860</v>
      </c>
      <c r="F47" s="48">
        <f>INDEX('1. závod'!$A:$BX,$D47+5,INDEX('Základní list'!$B:$B,MATCH($C47,'Základní list'!$A:$A,0),1)+1)</f>
        <v>7</v>
      </c>
      <c r="G47" s="52" t="str">
        <f>INDEX('1. závod'!$A:$BX,$D47+5,INDEX('Základní list'!$B:$B,MATCH($C47,'Základní list'!$A:$A,0),1)-2)</f>
        <v>Milan Štěpnička</v>
      </c>
      <c r="H47" s="59">
        <f>INDEX('1. závod'!$A:$BX,$D47+5,INDEX('Základní list'!$B:$B,MATCH($C47,'Základní list'!$A:$A,0),1)-1)</f>
      </c>
      <c r="I47" s="45" t="s">
        <v>62</v>
      </c>
      <c r="J47" s="45">
        <v>13</v>
      </c>
      <c r="K47" s="48">
        <f>INDEX('2. závod'!$A:$BX,$J47+5,INDEX('Základní list'!$B:$B,MATCH($I47,'Základní list'!$A:$A,0),1))</f>
        <v>3400</v>
      </c>
      <c r="L47" s="48">
        <f>INDEX('2. závod'!$A:$BX,$J47+5,INDEX('Základní list'!$B:$B,MATCH($I47,'Základní list'!$A:$A,0),1)+1)</f>
        <v>8</v>
      </c>
      <c r="M47" s="52" t="str">
        <f>INDEX('2. závod'!$A:$BX,$J47+5,INDEX('Základní list'!$B:$B,MATCH($I47,'Základní list'!$A:$A,0),1)-2)</f>
        <v>Robert Persch</v>
      </c>
      <c r="N47" s="60">
        <f>INDEX('2. závod'!$A:$BX,$J47+5,INDEX('Základní list'!$B:$B,MATCH($I47,'Základní list'!$A:$A,0),1)-1)</f>
      </c>
    </row>
    <row r="48" spans="2:14" ht="31.5" customHeight="1">
      <c r="B48" s="47">
        <v>44</v>
      </c>
      <c r="C48" s="45" t="s">
        <v>62</v>
      </c>
      <c r="D48" s="45">
        <v>14</v>
      </c>
      <c r="E48" s="48">
        <f>INDEX('1. závod'!$A:$BX,$D48+5,INDEX('Základní list'!$B:$B,MATCH($C48,'Základní list'!$A:$A,0),1))</f>
        <v>3900</v>
      </c>
      <c r="F48" s="48">
        <f>INDEX('1. závod'!$A:$BX,$D48+5,INDEX('Základní list'!$B:$B,MATCH($C48,'Základní list'!$A:$A,0),1)+1)</f>
        <v>2</v>
      </c>
      <c r="G48" s="52" t="str">
        <f>INDEX('1. závod'!$A:$BX,$D48+5,INDEX('Základní list'!$B:$B,MATCH($C48,'Základní list'!$A:$A,0),1)-2)</f>
        <v>Petr Rathouský</v>
      </c>
      <c r="H48" s="59">
        <f>INDEX('1. závod'!$A:$BX,$D48+5,INDEX('Základní list'!$B:$B,MATCH($C48,'Základní list'!$A:$A,0),1)-1)</f>
      </c>
      <c r="I48" s="45" t="s">
        <v>62</v>
      </c>
      <c r="J48" s="45">
        <v>14</v>
      </c>
      <c r="K48" s="48">
        <f>INDEX('2. závod'!$A:$BX,$J48+5,INDEX('Základní list'!$B:$B,MATCH($I48,'Základní list'!$A:$A,0),1))</f>
        <v>3580</v>
      </c>
      <c r="L48" s="48">
        <f>INDEX('2. závod'!$A:$BX,$J48+5,INDEX('Základní list'!$B:$B,MATCH($I48,'Základní list'!$A:$A,0),1)+1)</f>
        <v>6</v>
      </c>
      <c r="M48" s="52" t="str">
        <f>INDEX('2. závod'!$A:$BX,$J48+5,INDEX('Základní list'!$B:$B,MATCH($I48,'Základní list'!$A:$A,0),1)-2)</f>
        <v>Zdeněk MalyPetr </v>
      </c>
      <c r="N48" s="60">
        <f>INDEX('2. závod'!$A:$BX,$J48+5,INDEX('Základní list'!$B:$B,MATCH($I48,'Základní list'!$A:$A,0),1)-1)</f>
      </c>
    </row>
    <row r="49" spans="2:14" ht="31.5" customHeight="1">
      <c r="B49" s="47">
        <v>45</v>
      </c>
      <c r="C49" s="45" t="s">
        <v>62</v>
      </c>
      <c r="D49" s="45">
        <v>15</v>
      </c>
      <c r="E49" s="48">
        <f>INDEX('1. závod'!$A:$BX,$D49+5,INDEX('Základní list'!$B:$B,MATCH($C49,'Základní list'!$A:$A,0),1))</f>
        <v>0</v>
      </c>
      <c r="F49" s="48">
        <f>INDEX('1. závod'!$A:$BX,$D49+5,INDEX('Základní list'!$B:$B,MATCH($C49,'Základní list'!$A:$A,0),1)+1)</f>
      </c>
      <c r="G49" s="52">
        <f>INDEX('1. závod'!$A:$BX,$D49+5,INDEX('Základní list'!$B:$B,MATCH($C49,'Základní list'!$A:$A,0),1)-2)</f>
      </c>
      <c r="H49" s="59">
        <f>INDEX('1. závod'!$A:$BX,$D49+5,INDEX('Základní list'!$B:$B,MATCH($C49,'Základní list'!$A:$A,0),1)-1)</f>
      </c>
      <c r="I49" s="45" t="s">
        <v>62</v>
      </c>
      <c r="J49" s="45">
        <v>15</v>
      </c>
      <c r="K49" s="48">
        <f>INDEX('2. závod'!$A:$BX,$J49+5,INDEX('Základní list'!$B:$B,MATCH($I49,'Základní list'!$A:$A,0),1))</f>
        <v>0</v>
      </c>
      <c r="L49" s="48">
        <f>INDEX('2. závod'!$A:$BX,$J49+5,INDEX('Základní list'!$B:$B,MATCH($I49,'Základní list'!$A:$A,0),1)+1)</f>
      </c>
      <c r="M49" s="52">
        <f>INDEX('2. závod'!$A:$BX,$J49+5,INDEX('Základní list'!$B:$B,MATCH($I49,'Základní list'!$A:$A,0),1)-2)</f>
      </c>
      <c r="N49" s="60">
        <f>INDEX('2. závod'!$A:$BX,$J49+5,INDEX('Základní list'!$B:$B,MATCH($I49,'Základní list'!$A:$A,0),1)-1)</f>
      </c>
    </row>
    <row r="50" spans="2:14" ht="31.5" customHeight="1">
      <c r="B50" s="47">
        <v>46</v>
      </c>
      <c r="C50" s="45" t="s">
        <v>63</v>
      </c>
      <c r="D50" s="45">
        <v>1</v>
      </c>
      <c r="E50" s="48">
        <f>INDEX('1. závod'!$A:$BX,$D50+5,INDEX('Základní list'!$B:$B,MATCH($C50,'Základní list'!$A:$A,0),1))</f>
        <v>5840</v>
      </c>
      <c r="F50" s="48">
        <f>INDEX('1. závod'!$A:$BX,$D50+5,INDEX('Základní list'!$B:$B,MATCH($C50,'Základní list'!$A:$A,0),1)+1)</f>
        <v>1</v>
      </c>
      <c r="G50" s="52" t="str">
        <f>INDEX('1. závod'!$A:$BX,$D50+5,INDEX('Základní list'!$B:$B,MATCH($C50,'Základní list'!$A:$A,0),1)-2)</f>
        <v>Václav Kabourek</v>
      </c>
      <c r="H50" s="59">
        <f>INDEX('1. závod'!$A:$BX,$D50+5,INDEX('Základní list'!$B:$B,MATCH($C50,'Základní list'!$A:$A,0),1)-1)</f>
      </c>
      <c r="I50" s="45" t="s">
        <v>63</v>
      </c>
      <c r="J50" s="45">
        <v>1</v>
      </c>
      <c r="K50" s="48">
        <f>INDEX('2. závod'!$A:$BX,$J50+5,INDEX('Základní list'!$B:$B,MATCH($I50,'Základní list'!$A:$A,0),1))</f>
        <v>10380</v>
      </c>
      <c r="L50" s="48">
        <f>INDEX('2. závod'!$A:$BX,$J50+5,INDEX('Základní list'!$B:$B,MATCH($I50,'Základní list'!$A:$A,0),1)+1)</f>
        <v>2</v>
      </c>
      <c r="M50" s="52" t="str">
        <f>INDEX('2. závod'!$A:$BX,$J50+5,INDEX('Základní list'!$B:$B,MATCH($I50,'Základní list'!$A:$A,0),1)-2)</f>
        <v>Roman Srb</v>
      </c>
      <c r="N50" s="60">
        <f>INDEX('2. závod'!$A:$BX,$J50+5,INDEX('Základní list'!$B:$B,MATCH($I50,'Základní list'!$A:$A,0),1)-1)</f>
      </c>
    </row>
    <row r="51" spans="2:14" ht="31.5" customHeight="1">
      <c r="B51" s="47">
        <v>47</v>
      </c>
      <c r="C51" s="45" t="s">
        <v>63</v>
      </c>
      <c r="D51" s="45">
        <v>2</v>
      </c>
      <c r="E51" s="48">
        <f>INDEX('1. závod'!$A:$BX,$D51+5,INDEX('Základní list'!$B:$B,MATCH($C51,'Základní list'!$A:$A,0),1))</f>
        <v>2360</v>
      </c>
      <c r="F51" s="48">
        <f>INDEX('1. závod'!$A:$BX,$D51+5,INDEX('Základní list'!$B:$B,MATCH($C51,'Základní list'!$A:$A,0),1)+1)</f>
        <v>3</v>
      </c>
      <c r="G51" s="52" t="str">
        <f>INDEX('1. závod'!$A:$BX,$D51+5,INDEX('Základní list'!$B:$B,MATCH($C51,'Základní list'!$A:$A,0),1)-2)</f>
        <v>Jiří Jurka</v>
      </c>
      <c r="H51" s="59">
        <f>INDEX('1. závod'!$A:$BX,$D51+5,INDEX('Základní list'!$B:$B,MATCH($C51,'Základní list'!$A:$A,0),1)-1)</f>
      </c>
      <c r="I51" s="45" t="s">
        <v>63</v>
      </c>
      <c r="J51" s="45">
        <v>2</v>
      </c>
      <c r="K51" s="48">
        <f>INDEX('2. závod'!$A:$BX,$J51+5,INDEX('Základní list'!$B:$B,MATCH($I51,'Základní list'!$A:$A,0),1))</f>
        <v>11800</v>
      </c>
      <c r="L51" s="48">
        <f>INDEX('2. závod'!$A:$BX,$J51+5,INDEX('Základní list'!$B:$B,MATCH($I51,'Základní list'!$A:$A,0),1)+1)</f>
        <v>1</v>
      </c>
      <c r="M51" s="52" t="str">
        <f>INDEX('2. závod'!$A:$BX,$J51+5,INDEX('Základní list'!$B:$B,MATCH($I51,'Základní list'!$A:$A,0),1)-2)</f>
        <v>Josef Konopásek </v>
      </c>
      <c r="N51" s="60">
        <f>INDEX('2. závod'!$A:$BX,$J51+5,INDEX('Základní list'!$B:$B,MATCH($I51,'Základní list'!$A:$A,0),1)-1)</f>
      </c>
    </row>
    <row r="52" spans="2:14" ht="31.5" customHeight="1">
      <c r="B52" s="47">
        <v>48</v>
      </c>
      <c r="C52" s="45" t="s">
        <v>63</v>
      </c>
      <c r="D52" s="45">
        <v>3</v>
      </c>
      <c r="E52" s="48">
        <f>INDEX('1. závod'!$A:$BX,$D52+5,INDEX('Základní list'!$B:$B,MATCH($C52,'Základní list'!$A:$A,0),1))</f>
        <v>1620</v>
      </c>
      <c r="F52" s="48">
        <f>INDEX('1. závod'!$A:$BX,$D52+5,INDEX('Základní list'!$B:$B,MATCH($C52,'Základní list'!$A:$A,0),1)+1)</f>
        <v>4</v>
      </c>
      <c r="G52" s="52" t="str">
        <f>INDEX('1. závod'!$A:$BX,$D52+5,INDEX('Základní list'!$B:$B,MATCH($C52,'Základní list'!$A:$A,0),1)-2)</f>
        <v>Roman Srb</v>
      </c>
      <c r="H52" s="59">
        <f>INDEX('1. závod'!$A:$BX,$D52+5,INDEX('Základní list'!$B:$B,MATCH($C52,'Základní list'!$A:$A,0),1)-1)</f>
      </c>
      <c r="I52" s="45" t="s">
        <v>63</v>
      </c>
      <c r="J52" s="45">
        <v>3</v>
      </c>
      <c r="K52" s="48">
        <f>INDEX('2. závod'!$A:$BX,$J52+5,INDEX('Základní list'!$B:$B,MATCH($I52,'Základní list'!$A:$A,0),1))</f>
        <v>6200</v>
      </c>
      <c r="L52" s="48">
        <f>INDEX('2. závod'!$A:$BX,$J52+5,INDEX('Základní list'!$B:$B,MATCH($I52,'Základní list'!$A:$A,0),1)+1)</f>
        <v>4</v>
      </c>
      <c r="M52" s="52" t="str">
        <f>INDEX('2. závod'!$A:$BX,$J52+5,INDEX('Základní list'!$B:$B,MATCH($I52,'Základní list'!$A:$A,0),1)-2)</f>
        <v>Václav Bruner</v>
      </c>
      <c r="N52" s="60">
        <f>INDEX('2. závod'!$A:$BX,$J52+5,INDEX('Základní list'!$B:$B,MATCH($I52,'Základní list'!$A:$A,0),1)-1)</f>
      </c>
    </row>
    <row r="53" spans="2:14" ht="31.5" customHeight="1">
      <c r="B53" s="47">
        <v>49</v>
      </c>
      <c r="C53" s="45" t="s">
        <v>63</v>
      </c>
      <c r="D53" s="45">
        <v>4</v>
      </c>
      <c r="E53" s="48">
        <f>INDEX('1. závod'!$A:$BX,$D53+5,INDEX('Základní list'!$B:$B,MATCH($C53,'Základní list'!$A:$A,0),1))</f>
        <v>1080</v>
      </c>
      <c r="F53" s="48">
        <f>INDEX('1. závod'!$A:$BX,$D53+5,INDEX('Základní list'!$B:$B,MATCH($C53,'Základní list'!$A:$A,0),1)+1)</f>
        <v>5</v>
      </c>
      <c r="G53" s="52" t="str">
        <f>INDEX('1. závod'!$A:$BX,$D53+5,INDEX('Základní list'!$B:$B,MATCH($C53,'Základní list'!$A:$A,0),1)-2)</f>
        <v>Václav Bruner</v>
      </c>
      <c r="H53" s="59">
        <f>INDEX('1. závod'!$A:$BX,$D53+5,INDEX('Základní list'!$B:$B,MATCH($C53,'Základní list'!$A:$A,0),1)-1)</f>
      </c>
      <c r="I53" s="45" t="s">
        <v>63</v>
      </c>
      <c r="J53" s="45">
        <v>4</v>
      </c>
      <c r="K53" s="48">
        <f>INDEX('2. závod'!$A:$BX,$J53+5,INDEX('Základní list'!$B:$B,MATCH($I53,'Základní list'!$A:$A,0),1))</f>
        <v>2020</v>
      </c>
      <c r="L53" s="48">
        <f>INDEX('2. závod'!$A:$BX,$J53+5,INDEX('Základní list'!$B:$B,MATCH($I53,'Základní list'!$A:$A,0),1)+1)</f>
        <v>8</v>
      </c>
      <c r="M53" s="52" t="str">
        <f>INDEX('2. závod'!$A:$BX,$J53+5,INDEX('Základní list'!$B:$B,MATCH($I53,'Základní list'!$A:$A,0),1)-2)</f>
        <v>Petr Kalenský</v>
      </c>
      <c r="N53" s="60">
        <f>INDEX('2. závod'!$A:$BX,$J53+5,INDEX('Základní list'!$B:$B,MATCH($I53,'Základní list'!$A:$A,0),1)-1)</f>
      </c>
    </row>
    <row r="54" spans="2:14" ht="31.5" customHeight="1">
      <c r="B54" s="47">
        <v>50</v>
      </c>
      <c r="C54" s="45" t="s">
        <v>63</v>
      </c>
      <c r="D54" s="45">
        <v>5</v>
      </c>
      <c r="E54" s="48">
        <f>INDEX('1. závod'!$A:$BX,$D54+5,INDEX('Základní list'!$B:$B,MATCH($C54,'Základní list'!$A:$A,0),1))</f>
        <v>0</v>
      </c>
      <c r="F54" s="48">
        <f>INDEX('1. závod'!$A:$BX,$D54+5,INDEX('Základní list'!$B:$B,MATCH($C54,'Základní list'!$A:$A,0),1)+1)</f>
        <v>12.5</v>
      </c>
      <c r="G54" s="52" t="str">
        <f>INDEX('1. závod'!$A:$BX,$D54+5,INDEX('Základní list'!$B:$B,MATCH($C54,'Základní list'!$A:$A,0),1)-2)</f>
        <v>Jiří Kabourek</v>
      </c>
      <c r="H54" s="59">
        <f>INDEX('1. závod'!$A:$BX,$D54+5,INDEX('Základní list'!$B:$B,MATCH($C54,'Základní list'!$A:$A,0),1)-1)</f>
      </c>
      <c r="I54" s="45" t="s">
        <v>63</v>
      </c>
      <c r="J54" s="45">
        <v>5</v>
      </c>
      <c r="K54" s="48">
        <f>INDEX('2. závod'!$A:$BX,$J54+5,INDEX('Základní list'!$B:$B,MATCH($I54,'Základní list'!$A:$A,0),1))</f>
        <v>3240</v>
      </c>
      <c r="L54" s="48">
        <f>INDEX('2. závod'!$A:$BX,$J54+5,INDEX('Základní list'!$B:$B,MATCH($I54,'Základní list'!$A:$A,0),1)+1)</f>
        <v>7</v>
      </c>
      <c r="M54" s="52" t="str">
        <f>INDEX('2. závod'!$A:$BX,$J54+5,INDEX('Základní list'!$B:$B,MATCH($I54,'Základní list'!$A:$A,0),1)-2)</f>
        <v>Petr Sládek</v>
      </c>
      <c r="N54" s="60">
        <f>INDEX('2. závod'!$A:$BX,$J54+5,INDEX('Základní list'!$B:$B,MATCH($I54,'Základní list'!$A:$A,0),1)-1)</f>
      </c>
    </row>
    <row r="55" spans="2:14" ht="31.5" customHeight="1">
      <c r="B55" s="47">
        <v>51</v>
      </c>
      <c r="C55" s="45" t="s">
        <v>63</v>
      </c>
      <c r="D55" s="45">
        <v>6</v>
      </c>
      <c r="E55" s="48">
        <f>INDEX('1. závod'!$A:$BX,$D55+5,INDEX('Základní list'!$B:$B,MATCH($C55,'Základní list'!$A:$A,0),1))</f>
        <v>420</v>
      </c>
      <c r="F55" s="48">
        <f>INDEX('1. závod'!$A:$BX,$D55+5,INDEX('Základní list'!$B:$B,MATCH($C55,'Základní list'!$A:$A,0),1)+1)</f>
        <v>9</v>
      </c>
      <c r="G55" s="52" t="str">
        <f>INDEX('1. závod'!$A:$BX,$D55+5,INDEX('Základní list'!$B:$B,MATCH($C55,'Základní list'!$A:$A,0),1)-2)</f>
        <v>René Vinař</v>
      </c>
      <c r="H55" s="59">
        <f>INDEX('1. závod'!$A:$BX,$D55+5,INDEX('Základní list'!$B:$B,MATCH($C55,'Základní list'!$A:$A,0),1)-1)</f>
      </c>
      <c r="I55" s="45" t="s">
        <v>63</v>
      </c>
      <c r="J55" s="45">
        <v>6</v>
      </c>
      <c r="K55" s="48">
        <f>INDEX('2. závod'!$A:$BX,$J55+5,INDEX('Základní list'!$B:$B,MATCH($I55,'Základní list'!$A:$A,0),1))</f>
        <v>1440</v>
      </c>
      <c r="L55" s="48">
        <f>INDEX('2. závod'!$A:$BX,$J55+5,INDEX('Základní list'!$B:$B,MATCH($I55,'Základní list'!$A:$A,0),1)+1)</f>
        <v>11</v>
      </c>
      <c r="M55" s="52" t="str">
        <f>INDEX('2. závod'!$A:$BX,$J55+5,INDEX('Základní list'!$B:$B,MATCH($I55,'Základní list'!$A:$A,0),1)-2)</f>
        <v>Jan Frolík</v>
      </c>
      <c r="N55" s="60">
        <f>INDEX('2. závod'!$A:$BX,$J55+5,INDEX('Základní list'!$B:$B,MATCH($I55,'Základní list'!$A:$A,0),1)-1)</f>
      </c>
    </row>
    <row r="56" spans="2:14" ht="31.5" customHeight="1">
      <c r="B56" s="47">
        <v>52</v>
      </c>
      <c r="C56" s="45" t="s">
        <v>63</v>
      </c>
      <c r="D56" s="45">
        <v>7</v>
      </c>
      <c r="E56" s="48">
        <f>INDEX('1. závod'!$A:$BX,$D56+5,INDEX('Základní list'!$B:$B,MATCH($C56,'Základní list'!$A:$A,0),1))</f>
        <v>0</v>
      </c>
      <c r="F56" s="48">
        <f>INDEX('1. závod'!$A:$BX,$D56+5,INDEX('Základní list'!$B:$B,MATCH($C56,'Základní list'!$A:$A,0),1)+1)</f>
        <v>12.5</v>
      </c>
      <c r="G56" s="52" t="str">
        <f>INDEX('1. závod'!$A:$BX,$D56+5,INDEX('Základní list'!$B:$B,MATCH($C56,'Základní list'!$A:$A,0),1)-2)</f>
        <v>Vladimír Plachý</v>
      </c>
      <c r="H56" s="59">
        <f>INDEX('1. závod'!$A:$BX,$D56+5,INDEX('Základní list'!$B:$B,MATCH($C56,'Základní list'!$A:$A,0),1)-1)</f>
      </c>
      <c r="I56" s="45" t="s">
        <v>63</v>
      </c>
      <c r="J56" s="45">
        <v>7</v>
      </c>
      <c r="K56" s="48">
        <f>INDEX('2. závod'!$A:$BX,$J56+5,INDEX('Základní list'!$B:$B,MATCH($I56,'Základní list'!$A:$A,0),1))</f>
        <v>1080</v>
      </c>
      <c r="L56" s="48">
        <f>INDEX('2. závod'!$A:$BX,$J56+5,INDEX('Základní list'!$B:$B,MATCH($I56,'Základní list'!$A:$A,0),1)+1)</f>
        <v>12</v>
      </c>
      <c r="M56" s="52" t="str">
        <f>INDEX('2. závod'!$A:$BX,$J56+5,INDEX('Základní list'!$B:$B,MATCH($I56,'Základní list'!$A:$A,0),1)-2)</f>
        <v>Roman Vican</v>
      </c>
      <c r="N56" s="60">
        <f>INDEX('2. závod'!$A:$BX,$J56+5,INDEX('Základní list'!$B:$B,MATCH($I56,'Základní list'!$A:$A,0),1)-1)</f>
      </c>
    </row>
    <row r="57" spans="2:14" ht="31.5" customHeight="1">
      <c r="B57" s="47">
        <v>53</v>
      </c>
      <c r="C57" s="45" t="s">
        <v>63</v>
      </c>
      <c r="D57" s="45">
        <v>8</v>
      </c>
      <c r="E57" s="48">
        <f>INDEX('1. závod'!$A:$BX,$D57+5,INDEX('Základní list'!$B:$B,MATCH($C57,'Základní list'!$A:$A,0),1))</f>
        <v>2520</v>
      </c>
      <c r="F57" s="48">
        <f>INDEX('1. závod'!$A:$BX,$D57+5,INDEX('Základní list'!$B:$B,MATCH($C57,'Základní list'!$A:$A,0),1)+1)</f>
        <v>2</v>
      </c>
      <c r="G57" s="52" t="str">
        <f>INDEX('1. závod'!$A:$BX,$D57+5,INDEX('Základní list'!$B:$B,MATCH($C57,'Základní list'!$A:$A,0),1)-2)</f>
        <v>Petr Bromovský</v>
      </c>
      <c r="H57" s="59">
        <f>INDEX('1. závod'!$A:$BX,$D57+5,INDEX('Základní list'!$B:$B,MATCH($C57,'Základní list'!$A:$A,0),1)-1)</f>
      </c>
      <c r="I57" s="45" t="s">
        <v>63</v>
      </c>
      <c r="J57" s="45">
        <v>8</v>
      </c>
      <c r="K57" s="48">
        <f>INDEX('2. závod'!$A:$BX,$J57+5,INDEX('Základní list'!$B:$B,MATCH($I57,'Základní list'!$A:$A,0),1))</f>
        <v>2000</v>
      </c>
      <c r="L57" s="48">
        <f>INDEX('2. závod'!$A:$BX,$J57+5,INDEX('Základní list'!$B:$B,MATCH($I57,'Základní list'!$A:$A,0),1)+1)</f>
        <v>9</v>
      </c>
      <c r="M57" s="52" t="str">
        <f>INDEX('2. závod'!$A:$BX,$J57+5,INDEX('Základní list'!$B:$B,MATCH($I57,'Základní list'!$A:$A,0),1)-2)</f>
        <v>David Malý</v>
      </c>
      <c r="N57" s="60">
        <f>INDEX('2. závod'!$A:$BX,$J57+5,INDEX('Základní list'!$B:$B,MATCH($I57,'Základní list'!$A:$A,0),1)-1)</f>
      </c>
    </row>
    <row r="58" spans="2:14" ht="31.5" customHeight="1">
      <c r="B58" s="47">
        <v>54</v>
      </c>
      <c r="C58" s="45" t="s">
        <v>63</v>
      </c>
      <c r="D58" s="45">
        <v>9</v>
      </c>
      <c r="E58" s="48">
        <f>INDEX('1. závod'!$A:$BX,$D58+5,INDEX('Základní list'!$B:$B,MATCH($C58,'Základní list'!$A:$A,0),1))</f>
        <v>0</v>
      </c>
      <c r="F58" s="48">
        <f>INDEX('1. závod'!$A:$BX,$D58+5,INDEX('Základní list'!$B:$B,MATCH($C58,'Základní list'!$A:$A,0),1)+1)</f>
        <v>12.5</v>
      </c>
      <c r="G58" s="52" t="str">
        <f>INDEX('1. závod'!$A:$BX,$D58+5,INDEX('Základní list'!$B:$B,MATCH($C58,'Základní list'!$A:$A,0),1)-2)</f>
        <v>Jakub Saifrt</v>
      </c>
      <c r="H58" s="59">
        <f>INDEX('1. závod'!$A:$BX,$D58+5,INDEX('Základní list'!$B:$B,MATCH($C58,'Základní list'!$A:$A,0),1)-1)</f>
      </c>
      <c r="I58" s="45" t="s">
        <v>63</v>
      </c>
      <c r="J58" s="45">
        <v>9</v>
      </c>
      <c r="K58" s="48">
        <f>INDEX('2. závod'!$A:$BX,$J58+5,INDEX('Základní list'!$B:$B,MATCH($I58,'Základní list'!$A:$A,0),1))</f>
        <v>5380</v>
      </c>
      <c r="L58" s="48">
        <f>INDEX('2. závod'!$A:$BX,$J58+5,INDEX('Základní list'!$B:$B,MATCH($I58,'Základní list'!$A:$A,0),1)+1)</f>
        <v>5</v>
      </c>
      <c r="M58" s="52" t="str">
        <f>INDEX('2. závod'!$A:$BX,$J58+5,INDEX('Základní list'!$B:$B,MATCH($I58,'Základní list'!$A:$A,0),1)-2)</f>
        <v>Petr Kos</v>
      </c>
      <c r="N58" s="60">
        <f>INDEX('2. závod'!$A:$BX,$J58+5,INDEX('Základní list'!$B:$B,MATCH($I58,'Základní list'!$A:$A,0),1)-1)</f>
      </c>
    </row>
    <row r="59" spans="2:14" ht="31.5" customHeight="1">
      <c r="B59" s="47">
        <v>55</v>
      </c>
      <c r="C59" s="45" t="s">
        <v>63</v>
      </c>
      <c r="D59" s="45">
        <v>10</v>
      </c>
      <c r="E59" s="48">
        <f>INDEX('1. závod'!$A:$BX,$D59+5,INDEX('Základní list'!$B:$B,MATCH($C59,'Základní list'!$A:$A,0),1))</f>
        <v>880</v>
      </c>
      <c r="F59" s="48">
        <f>INDEX('1. závod'!$A:$BX,$D59+5,INDEX('Základní list'!$B:$B,MATCH($C59,'Základní list'!$A:$A,0),1)+1)</f>
        <v>7</v>
      </c>
      <c r="G59" s="52" t="str">
        <f>INDEX('1. závod'!$A:$BX,$D59+5,INDEX('Základní list'!$B:$B,MATCH($C59,'Základní list'!$A:$A,0),1)-2)</f>
        <v>Jan Douša</v>
      </c>
      <c r="H59" s="59">
        <f>INDEX('1. závod'!$A:$BX,$D59+5,INDEX('Základní list'!$B:$B,MATCH($C59,'Základní list'!$A:$A,0),1)-1)</f>
      </c>
      <c r="I59" s="45" t="s">
        <v>63</v>
      </c>
      <c r="J59" s="45">
        <v>10</v>
      </c>
      <c r="K59" s="48">
        <f>INDEX('2. závod'!$A:$BX,$J59+5,INDEX('Základní list'!$B:$B,MATCH($I59,'Základní list'!$A:$A,0),1))</f>
        <v>820</v>
      </c>
      <c r="L59" s="48">
        <f>INDEX('2. závod'!$A:$BX,$J59+5,INDEX('Základní list'!$B:$B,MATCH($I59,'Základní list'!$A:$A,0),1)+1)</f>
        <v>13</v>
      </c>
      <c r="M59" s="52" t="str">
        <f>INDEX('2. závod'!$A:$BX,$J59+5,INDEX('Základní list'!$B:$B,MATCH($I59,'Základní list'!$A:$A,0),1)-2)</f>
        <v>Vladimír Šimek</v>
      </c>
      <c r="N59" s="60">
        <f>INDEX('2. závod'!$A:$BX,$J59+5,INDEX('Základní list'!$B:$B,MATCH($I59,'Základní list'!$A:$A,0),1)-1)</f>
      </c>
    </row>
    <row r="60" spans="2:14" ht="31.5" customHeight="1">
      <c r="B60" s="47">
        <v>56</v>
      </c>
      <c r="C60" s="45" t="s">
        <v>63</v>
      </c>
      <c r="D60" s="45">
        <v>11</v>
      </c>
      <c r="E60" s="48">
        <f>INDEX('1. závod'!$A:$BX,$D60+5,INDEX('Základní list'!$B:$B,MATCH($C60,'Základní list'!$A:$A,0),1))</f>
        <v>240</v>
      </c>
      <c r="F60" s="48">
        <f>INDEX('1. závod'!$A:$BX,$D60+5,INDEX('Základní list'!$B:$B,MATCH($C60,'Základní list'!$A:$A,0),1)+1)</f>
        <v>10</v>
      </c>
      <c r="G60" s="52" t="str">
        <f>INDEX('1. závod'!$A:$BX,$D60+5,INDEX('Základní list'!$B:$B,MATCH($C60,'Základní list'!$A:$A,0),1)-2)</f>
        <v>Josef Davídek</v>
      </c>
      <c r="H60" s="59">
        <f>INDEX('1. závod'!$A:$BX,$D60+5,INDEX('Základní list'!$B:$B,MATCH($C60,'Základní list'!$A:$A,0),1)-1)</f>
      </c>
      <c r="I60" s="45" t="s">
        <v>63</v>
      </c>
      <c r="J60" s="45">
        <v>11</v>
      </c>
      <c r="K60" s="48">
        <f>INDEX('2. závod'!$A:$BX,$J60+5,INDEX('Základní list'!$B:$B,MATCH($I60,'Základní list'!$A:$A,0),1))</f>
        <v>760</v>
      </c>
      <c r="L60" s="48">
        <f>INDEX('2. závod'!$A:$BX,$J60+5,INDEX('Základní list'!$B:$B,MATCH($I60,'Základní list'!$A:$A,0),1)+1)</f>
        <v>14</v>
      </c>
      <c r="M60" s="52" t="str">
        <f>INDEX('2. závod'!$A:$BX,$J60+5,INDEX('Základní list'!$B:$B,MATCH($I60,'Základní list'!$A:$A,0),1)-2)</f>
        <v>Jiří Pliml</v>
      </c>
      <c r="N60" s="60">
        <f>INDEX('2. závod'!$A:$BX,$J60+5,INDEX('Základní list'!$B:$B,MATCH($I60,'Základní list'!$A:$A,0),1)-1)</f>
      </c>
    </row>
    <row r="61" spans="2:14" ht="31.5" customHeight="1">
      <c r="B61" s="47">
        <v>57</v>
      </c>
      <c r="C61" s="45" t="s">
        <v>63</v>
      </c>
      <c r="D61" s="45">
        <v>12</v>
      </c>
      <c r="E61" s="48">
        <f>INDEX('1. závod'!$A:$BX,$D61+5,INDEX('Základní list'!$B:$B,MATCH($C61,'Základní list'!$A:$A,0),1))</f>
        <v>660</v>
      </c>
      <c r="F61" s="48">
        <f>INDEX('1. závod'!$A:$BX,$D61+5,INDEX('Základní list'!$B:$B,MATCH($C61,'Základní list'!$A:$A,0),1)+1)</f>
        <v>8</v>
      </c>
      <c r="G61" s="52" t="str">
        <f>INDEX('1. závod'!$A:$BX,$D61+5,INDEX('Základní list'!$B:$B,MATCH($C61,'Základní list'!$A:$A,0),1)-2)</f>
        <v>Jiří Pliml</v>
      </c>
      <c r="H61" s="59">
        <f>INDEX('1. závod'!$A:$BX,$D61+5,INDEX('Základní list'!$B:$B,MATCH($C61,'Základní list'!$A:$A,0),1)-1)</f>
      </c>
      <c r="I61" s="45" t="s">
        <v>63</v>
      </c>
      <c r="J61" s="45">
        <v>12</v>
      </c>
      <c r="K61" s="48">
        <f>INDEX('2. závod'!$A:$BX,$J61+5,INDEX('Základní list'!$B:$B,MATCH($I61,'Základní list'!$A:$A,0),1))</f>
        <v>1720</v>
      </c>
      <c r="L61" s="48">
        <f>INDEX('2. závod'!$A:$BX,$J61+5,INDEX('Základní list'!$B:$B,MATCH($I61,'Základní list'!$A:$A,0),1)+1)</f>
        <v>10</v>
      </c>
      <c r="M61" s="52" t="str">
        <f>INDEX('2. závod'!$A:$BX,$J61+5,INDEX('Základní list'!$B:$B,MATCH($I61,'Základní list'!$A:$A,0),1)-2)</f>
        <v>Petr Tóth</v>
      </c>
      <c r="N61" s="60">
        <f>INDEX('2. závod'!$A:$BX,$J61+5,INDEX('Základní list'!$B:$B,MATCH($I61,'Základní list'!$A:$A,0),1)-1)</f>
      </c>
    </row>
    <row r="62" spans="2:14" ht="31.5" customHeight="1">
      <c r="B62" s="47">
        <v>58</v>
      </c>
      <c r="C62" s="45" t="s">
        <v>63</v>
      </c>
      <c r="D62" s="45">
        <v>13</v>
      </c>
      <c r="E62" s="48">
        <f>INDEX('1. závod'!$A:$BX,$D62+5,INDEX('Základní list'!$B:$B,MATCH($C62,'Základní list'!$A:$A,0),1))</f>
        <v>1040</v>
      </c>
      <c r="F62" s="48">
        <f>INDEX('1. závod'!$A:$BX,$D62+5,INDEX('Základní list'!$B:$B,MATCH($C62,'Základní list'!$A:$A,0),1)+1)</f>
        <v>6</v>
      </c>
      <c r="G62" s="52" t="str">
        <f>INDEX('1. závod'!$A:$BX,$D62+5,INDEX('Základní list'!$B:$B,MATCH($C62,'Základní list'!$A:$A,0),1)-2)</f>
        <v>Petr Funda</v>
      </c>
      <c r="H62" s="59">
        <f>INDEX('1. závod'!$A:$BX,$D62+5,INDEX('Základní list'!$B:$B,MATCH($C62,'Základní list'!$A:$A,0),1)-1)</f>
      </c>
      <c r="I62" s="45" t="s">
        <v>63</v>
      </c>
      <c r="J62" s="45">
        <v>13</v>
      </c>
      <c r="K62" s="48">
        <f>INDEX('2. závod'!$A:$BX,$J62+5,INDEX('Základní list'!$B:$B,MATCH($I62,'Základní list'!$A:$A,0),1))</f>
        <v>3940</v>
      </c>
      <c r="L62" s="48">
        <f>INDEX('2. závod'!$A:$BX,$J62+5,INDEX('Základní list'!$B:$B,MATCH($I62,'Základní list'!$A:$A,0),1)+1)</f>
        <v>6</v>
      </c>
      <c r="M62" s="52" t="str">
        <f>INDEX('2. závod'!$A:$BX,$J62+5,INDEX('Základní list'!$B:$B,MATCH($I62,'Základní list'!$A:$A,0),1)-2)</f>
        <v>Miroslav John</v>
      </c>
      <c r="N62" s="60">
        <f>INDEX('2. závod'!$A:$BX,$J62+5,INDEX('Základní list'!$B:$B,MATCH($I62,'Základní list'!$A:$A,0),1)-1)</f>
      </c>
    </row>
    <row r="63" spans="2:14" ht="31.5" customHeight="1">
      <c r="B63" s="47">
        <v>59</v>
      </c>
      <c r="C63" s="45" t="s">
        <v>63</v>
      </c>
      <c r="D63" s="45">
        <v>14</v>
      </c>
      <c r="E63" s="48">
        <f>INDEX('1. závod'!$A:$BX,$D63+5,INDEX('Základní list'!$B:$B,MATCH($C63,'Základní list'!$A:$A,0),1))</f>
        <v>0</v>
      </c>
      <c r="F63" s="48">
        <f>INDEX('1. závod'!$A:$BX,$D63+5,INDEX('Základní list'!$B:$B,MATCH($C63,'Základní list'!$A:$A,0),1)+1)</f>
        <v>12.5</v>
      </c>
      <c r="G63" s="52" t="str">
        <f>INDEX('1. závod'!$A:$BX,$D63+5,INDEX('Základní list'!$B:$B,MATCH($C63,'Základní list'!$A:$A,0),1)-2)</f>
        <v>Martin Hanzlík</v>
      </c>
      <c r="H63" s="59">
        <f>INDEX('1. závod'!$A:$BX,$D63+5,INDEX('Základní list'!$B:$B,MATCH($C63,'Základní list'!$A:$A,0),1)-1)</f>
      </c>
      <c r="I63" s="45" t="s">
        <v>63</v>
      </c>
      <c r="J63" s="45">
        <v>14</v>
      </c>
      <c r="K63" s="48">
        <f>INDEX('2. závod'!$A:$BX,$J63+5,INDEX('Základní list'!$B:$B,MATCH($I63,'Základní list'!$A:$A,0),1))</f>
        <v>6740</v>
      </c>
      <c r="L63" s="48">
        <f>INDEX('2. závod'!$A:$BX,$J63+5,INDEX('Základní list'!$B:$B,MATCH($I63,'Základní list'!$A:$A,0),1)+1)</f>
        <v>3</v>
      </c>
      <c r="M63" s="52" t="str">
        <f>INDEX('2. závod'!$A:$BX,$J63+5,INDEX('Základní list'!$B:$B,MATCH($I63,'Základní list'!$A:$A,0),1)-2)</f>
        <v>Milan Štěpnička</v>
      </c>
      <c r="N63" s="60">
        <f>INDEX('2. závod'!$A:$BX,$J63+5,INDEX('Základní list'!$B:$B,MATCH($I63,'Základní list'!$A:$A,0),1)-1)</f>
      </c>
    </row>
    <row r="64" spans="2:14" ht="31.5" customHeight="1">
      <c r="B64" s="47">
        <v>60</v>
      </c>
      <c r="C64" s="45" t="s">
        <v>63</v>
      </c>
      <c r="D64" s="45">
        <v>15</v>
      </c>
      <c r="E64" s="48">
        <f>INDEX('1. závod'!$A:$BX,$D64+5,INDEX('Základní list'!$B:$B,MATCH($C64,'Základní list'!$A:$A,0),1))</f>
        <v>0</v>
      </c>
      <c r="F64" s="48">
        <f>INDEX('1. závod'!$A:$BX,$D64+5,INDEX('Základní list'!$B:$B,MATCH($C64,'Základní list'!$A:$A,0),1)+1)</f>
      </c>
      <c r="G64" s="52">
        <f>INDEX('1. závod'!$A:$BX,$D64+5,INDEX('Základní list'!$B:$B,MATCH($C64,'Základní list'!$A:$A,0),1)-2)</f>
      </c>
      <c r="H64" s="59">
        <f>INDEX('1. závod'!$A:$BX,$D64+5,INDEX('Základní list'!$B:$B,MATCH($C64,'Základní list'!$A:$A,0),1)-1)</f>
      </c>
      <c r="I64" s="45" t="s">
        <v>63</v>
      </c>
      <c r="J64" s="45">
        <v>15</v>
      </c>
      <c r="K64" s="48">
        <f>INDEX('2. závod'!$A:$BX,$J64+5,INDEX('Základní list'!$B:$B,MATCH($I64,'Základní list'!$A:$A,0),1))</f>
        <v>0</v>
      </c>
      <c r="L64" s="48">
        <f>INDEX('2. závod'!$A:$BX,$J64+5,INDEX('Základní list'!$B:$B,MATCH($I64,'Základní list'!$A:$A,0),1)+1)</f>
      </c>
      <c r="M64" s="52">
        <f>INDEX('2. závod'!$A:$BX,$J64+5,INDEX('Základní list'!$B:$B,MATCH($I64,'Základní list'!$A:$A,0),1)-2)</f>
      </c>
      <c r="N64" s="60">
        <f>INDEX('2. závod'!$A:$BX,$J64+5,INDEX('Základní list'!$B:$B,MATCH($I64,'Základní list'!$A:$A,0),1)-1)</f>
      </c>
    </row>
    <row r="65" spans="2:14" ht="31.5" customHeight="1">
      <c r="B65" s="47">
        <v>61</v>
      </c>
      <c r="C65" s="45" t="s">
        <v>84</v>
      </c>
      <c r="D65" s="45">
        <v>1</v>
      </c>
      <c r="E65" s="48">
        <f>INDEX('1. závod'!$A:$BX,$D65+5,INDEX('Základní list'!$B:$B,MATCH($C65,'Základní list'!$A:$A,0),1))</f>
        <v>1460</v>
      </c>
      <c r="F65" s="48">
        <f>INDEX('1. závod'!$A:$BX,$D65+5,INDEX('Základní list'!$B:$B,MATCH($C65,'Základní list'!$A:$A,0),1)+1)</f>
        <v>9</v>
      </c>
      <c r="G65" s="52" t="str">
        <f>INDEX('1. závod'!$A:$BX,$D65+5,INDEX('Základní list'!$B:$B,MATCH($C65,'Základní list'!$A:$A,0),1)-2)</f>
        <v>Tomáš Kukelka</v>
      </c>
      <c r="H65" s="59">
        <f>INDEX('1. závod'!$A:$BX,$D65+5,INDEX('Základní list'!$B:$B,MATCH($C65,'Základní list'!$A:$A,0),1)-1)</f>
      </c>
      <c r="I65" s="45" t="s">
        <v>84</v>
      </c>
      <c r="J65" s="45">
        <v>1</v>
      </c>
      <c r="K65" s="48">
        <f>INDEX('2. závod'!$A:$BX,$J65+5,INDEX('Základní list'!$B:$B,MATCH($I65,'Základní list'!$A:$A,0),1))</f>
        <v>6460</v>
      </c>
      <c r="L65" s="48">
        <f>INDEX('2. závod'!$A:$BX,$J65+5,INDEX('Základní list'!$B:$B,MATCH($I65,'Základní list'!$A:$A,0),1)+1)</f>
        <v>2</v>
      </c>
      <c r="M65" s="52" t="str">
        <f>INDEX('2. závod'!$A:$BX,$J65+5,INDEX('Základní list'!$B:$B,MATCH($I65,'Základní list'!$A:$A,0),1)-2)</f>
        <v>Milan Novák</v>
      </c>
      <c r="N65" s="60">
        <f>INDEX('2. závod'!$A:$BX,$J65+5,INDEX('Základní list'!$B:$B,MATCH($I65,'Základní list'!$A:$A,0),1)-1)</f>
      </c>
    </row>
    <row r="66" spans="2:14" ht="31.5" customHeight="1">
      <c r="B66" s="47">
        <v>62</v>
      </c>
      <c r="C66" s="45" t="s">
        <v>84</v>
      </c>
      <c r="D66" s="45">
        <v>2</v>
      </c>
      <c r="E66" s="48">
        <f>INDEX('1. závod'!$A:$BX,$D66+5,INDEX('Základní list'!$B:$B,MATCH($C66,'Základní list'!$A:$A,0),1))</f>
        <v>7440</v>
      </c>
      <c r="F66" s="48">
        <f>INDEX('1. závod'!$A:$BX,$D66+5,INDEX('Základní list'!$B:$B,MATCH($C66,'Základní list'!$A:$A,0),1)+1)</f>
        <v>2</v>
      </c>
      <c r="G66" s="52" t="str">
        <f>INDEX('1. závod'!$A:$BX,$D66+5,INDEX('Základní list'!$B:$B,MATCH($C66,'Základní list'!$A:$A,0),1)-2)</f>
        <v>Ladislav Chalupa ml.</v>
      </c>
      <c r="H66" s="59">
        <f>INDEX('1. závod'!$A:$BX,$D66+5,INDEX('Základní list'!$B:$B,MATCH($C66,'Základní list'!$A:$A,0),1)-1)</f>
      </c>
      <c r="I66" s="45" t="s">
        <v>84</v>
      </c>
      <c r="J66" s="45">
        <v>2</v>
      </c>
      <c r="K66" s="48">
        <f>INDEX('2. závod'!$A:$BX,$J66+5,INDEX('Základní list'!$B:$B,MATCH($I66,'Základní list'!$A:$A,0),1))</f>
        <v>4680</v>
      </c>
      <c r="L66" s="48">
        <f>INDEX('2. závod'!$A:$BX,$J66+5,INDEX('Základní list'!$B:$B,MATCH($I66,'Základní list'!$A:$A,0),1)+1)</f>
        <v>5</v>
      </c>
      <c r="M66" s="52" t="str">
        <f>INDEX('2. závod'!$A:$BX,$J66+5,INDEX('Základní list'!$B:$B,MATCH($I66,'Základní list'!$A:$A,0),1)-2)</f>
        <v>Ota Průcha</v>
      </c>
      <c r="N66" s="60">
        <f>INDEX('2. závod'!$A:$BX,$J66+5,INDEX('Základní list'!$B:$B,MATCH($I66,'Základní list'!$A:$A,0),1)-1)</f>
      </c>
    </row>
    <row r="67" spans="2:14" ht="31.5" customHeight="1">
      <c r="B67" s="47">
        <v>63</v>
      </c>
      <c r="C67" s="45" t="s">
        <v>84</v>
      </c>
      <c r="D67" s="45">
        <v>3</v>
      </c>
      <c r="E67" s="48">
        <f>INDEX('1. závod'!$A:$BX,$D67+5,INDEX('Základní list'!$B:$B,MATCH($C67,'Základní list'!$A:$A,0),1))</f>
        <v>0</v>
      </c>
      <c r="F67" s="48">
        <f>INDEX('1. závod'!$A:$BX,$D67+5,INDEX('Základní list'!$B:$B,MATCH($C67,'Základní list'!$A:$A,0),1)+1)</f>
        <v>13</v>
      </c>
      <c r="G67" s="52" t="str">
        <f>INDEX('1. závod'!$A:$BX,$D67+5,INDEX('Základní list'!$B:$B,MATCH($C67,'Základní list'!$A:$A,0),1)-2)</f>
        <v>Petr Kuchař</v>
      </c>
      <c r="H67" s="59">
        <f>INDEX('1. závod'!$A:$BX,$D67+5,INDEX('Základní list'!$B:$B,MATCH($C67,'Základní list'!$A:$A,0),1)-1)</f>
      </c>
      <c r="I67" s="45" t="s">
        <v>84</v>
      </c>
      <c r="J67" s="45">
        <v>3</v>
      </c>
      <c r="K67" s="48">
        <f>INDEX('2. závod'!$A:$BX,$J67+5,INDEX('Základní list'!$B:$B,MATCH($I67,'Základní list'!$A:$A,0),1))</f>
        <v>1160</v>
      </c>
      <c r="L67" s="48">
        <f>INDEX('2. závod'!$A:$BX,$J67+5,INDEX('Základní list'!$B:$B,MATCH($I67,'Základní list'!$A:$A,0),1)+1)</f>
        <v>11</v>
      </c>
      <c r="M67" s="52" t="str">
        <f>INDEX('2. závod'!$A:$BX,$J67+5,INDEX('Základní list'!$B:$B,MATCH($I67,'Základní list'!$A:$A,0),1)-2)</f>
        <v>Pavel Mařík</v>
      </c>
      <c r="N67" s="60">
        <f>INDEX('2. závod'!$A:$BX,$J67+5,INDEX('Základní list'!$B:$B,MATCH($I67,'Základní list'!$A:$A,0),1)-1)</f>
      </c>
    </row>
    <row r="68" spans="2:14" ht="31.5" customHeight="1">
      <c r="B68" s="47">
        <v>64</v>
      </c>
      <c r="C68" s="45" t="s">
        <v>84</v>
      </c>
      <c r="D68" s="45">
        <v>4</v>
      </c>
      <c r="E68" s="48">
        <f>INDEX('1. závod'!$A:$BX,$D68+5,INDEX('Základní list'!$B:$B,MATCH($C68,'Základní list'!$A:$A,0),1))</f>
        <v>0</v>
      </c>
      <c r="F68" s="48">
        <f>INDEX('1. závod'!$A:$BX,$D68+5,INDEX('Základní list'!$B:$B,MATCH($C68,'Základní list'!$A:$A,0),1)+1)</f>
        <v>13</v>
      </c>
      <c r="G68" s="52" t="str">
        <f>INDEX('1. závod'!$A:$BX,$D68+5,INDEX('Základní list'!$B:$B,MATCH($C68,'Základní list'!$A:$A,0),1)-2)</f>
        <v>Josef Peřina</v>
      </c>
      <c r="H68" s="59">
        <f>INDEX('1. závod'!$A:$BX,$D68+5,INDEX('Základní list'!$B:$B,MATCH($C68,'Základní list'!$A:$A,0),1)-1)</f>
      </c>
      <c r="I68" s="45" t="s">
        <v>84</v>
      </c>
      <c r="J68" s="45">
        <v>4</v>
      </c>
      <c r="K68" s="48">
        <f>INDEX('2. závod'!$A:$BX,$J68+5,INDEX('Základní list'!$B:$B,MATCH($I68,'Základní list'!$A:$A,0),1))</f>
        <v>6520</v>
      </c>
      <c r="L68" s="48">
        <f>INDEX('2. závod'!$A:$BX,$J68+5,INDEX('Základní list'!$B:$B,MATCH($I68,'Základní list'!$A:$A,0),1)+1)</f>
        <v>1</v>
      </c>
      <c r="M68" s="52" t="str">
        <f>INDEX('2. závod'!$A:$BX,$J68+5,INDEX('Základní list'!$B:$B,MATCH($I68,'Základní list'!$A:$A,0),1)-2)</f>
        <v>Jan Ouředníček</v>
      </c>
      <c r="N68" s="60">
        <f>INDEX('2. závod'!$A:$BX,$J68+5,INDEX('Základní list'!$B:$B,MATCH($I68,'Základní list'!$A:$A,0),1)-1)</f>
      </c>
    </row>
    <row r="69" spans="2:14" ht="31.5" customHeight="1">
      <c r="B69" s="47">
        <v>65</v>
      </c>
      <c r="C69" s="45" t="s">
        <v>84</v>
      </c>
      <c r="D69" s="45">
        <v>5</v>
      </c>
      <c r="E69" s="48">
        <f>INDEX('1. závod'!$A:$BX,$D69+5,INDEX('Základní list'!$B:$B,MATCH($C69,'Základní list'!$A:$A,0),1))</f>
        <v>9020</v>
      </c>
      <c r="F69" s="48">
        <f>INDEX('1. závod'!$A:$BX,$D69+5,INDEX('Základní list'!$B:$B,MATCH($C69,'Základní list'!$A:$A,0),1)+1)</f>
        <v>1</v>
      </c>
      <c r="G69" s="52" t="str">
        <f>INDEX('1. závod'!$A:$BX,$D69+5,INDEX('Základní list'!$B:$B,MATCH($C69,'Základní list'!$A:$A,0),1)-2)</f>
        <v>Josef Panocha</v>
      </c>
      <c r="H69" s="59">
        <f>INDEX('1. závod'!$A:$BX,$D69+5,INDEX('Základní list'!$B:$B,MATCH($C69,'Základní list'!$A:$A,0),1)-1)</f>
      </c>
      <c r="I69" s="45" t="s">
        <v>84</v>
      </c>
      <c r="J69" s="45">
        <v>5</v>
      </c>
      <c r="K69" s="48">
        <f>INDEX('2. závod'!$A:$BX,$J69+5,INDEX('Základní list'!$B:$B,MATCH($I69,'Základní list'!$A:$A,0),1))</f>
        <v>540</v>
      </c>
      <c r="L69" s="48">
        <f>INDEX('2. závod'!$A:$BX,$J69+5,INDEX('Základní list'!$B:$B,MATCH($I69,'Základní list'!$A:$A,0),1)+1)</f>
        <v>14</v>
      </c>
      <c r="M69" s="52" t="str">
        <f>INDEX('2. závod'!$A:$BX,$J69+5,INDEX('Základní list'!$B:$B,MATCH($I69,'Základní list'!$A:$A,0),1)-2)</f>
        <v>Roman Šulc</v>
      </c>
      <c r="N69" s="60">
        <f>INDEX('2. závod'!$A:$BX,$J69+5,INDEX('Základní list'!$B:$B,MATCH($I69,'Základní list'!$A:$A,0),1)-1)</f>
      </c>
    </row>
    <row r="70" spans="2:14" ht="31.5" customHeight="1">
      <c r="B70" s="47">
        <v>66</v>
      </c>
      <c r="C70" s="45" t="s">
        <v>84</v>
      </c>
      <c r="D70" s="45">
        <v>6</v>
      </c>
      <c r="E70" s="48">
        <f>INDEX('1. závod'!$A:$BX,$D70+5,INDEX('Základní list'!$B:$B,MATCH($C70,'Základní list'!$A:$A,0),1))</f>
        <v>1480</v>
      </c>
      <c r="F70" s="48">
        <f>INDEX('1. závod'!$A:$BX,$D70+5,INDEX('Základní list'!$B:$B,MATCH($C70,'Základní list'!$A:$A,0),1)+1)</f>
        <v>8</v>
      </c>
      <c r="G70" s="52" t="str">
        <f>INDEX('1. závod'!$A:$BX,$D70+5,INDEX('Základní list'!$B:$B,MATCH($C70,'Základní list'!$A:$A,0),1)-2)</f>
        <v>Miloslav Vodička</v>
      </c>
      <c r="H70" s="59">
        <f>INDEX('1. závod'!$A:$BX,$D70+5,INDEX('Základní list'!$B:$B,MATCH($C70,'Základní list'!$A:$A,0),1)-1)</f>
      </c>
      <c r="I70" s="45" t="s">
        <v>84</v>
      </c>
      <c r="J70" s="45">
        <v>6</v>
      </c>
      <c r="K70" s="48">
        <f>INDEX('2. závod'!$A:$BX,$J70+5,INDEX('Základní list'!$B:$B,MATCH($I70,'Základní list'!$A:$A,0),1))</f>
        <v>1780</v>
      </c>
      <c r="L70" s="48">
        <f>INDEX('2. závod'!$A:$BX,$J70+5,INDEX('Základní list'!$B:$B,MATCH($I70,'Základní list'!$A:$A,0),1)+1)</f>
        <v>9</v>
      </c>
      <c r="M70" s="52" t="str">
        <f>INDEX('2. závod'!$A:$BX,$J70+5,INDEX('Základní list'!$B:$B,MATCH($I70,'Základní list'!$A:$A,0),1)-2)</f>
        <v>Jaroslav Konopásek</v>
      </c>
      <c r="N70" s="60">
        <f>INDEX('2. závod'!$A:$BX,$J70+5,INDEX('Základní list'!$B:$B,MATCH($I70,'Základní list'!$A:$A,0),1)-1)</f>
      </c>
    </row>
    <row r="71" spans="2:14" ht="31.5" customHeight="1">
      <c r="B71" s="47">
        <v>67</v>
      </c>
      <c r="C71" s="45" t="s">
        <v>84</v>
      </c>
      <c r="D71" s="45">
        <v>7</v>
      </c>
      <c r="E71" s="48">
        <f>INDEX('1. závod'!$A:$BX,$D71+5,INDEX('Základní list'!$B:$B,MATCH($C71,'Základní list'!$A:$A,0),1))</f>
        <v>4760</v>
      </c>
      <c r="F71" s="48">
        <f>INDEX('1. závod'!$A:$BX,$D71+5,INDEX('Základní list'!$B:$B,MATCH($C71,'Základní list'!$A:$A,0),1)+1)</f>
        <v>4</v>
      </c>
      <c r="G71" s="52" t="str">
        <f>INDEX('1. závod'!$A:$BX,$D71+5,INDEX('Základní list'!$B:$B,MATCH($C71,'Základní list'!$A:$A,0),1)-2)</f>
        <v>Petr Divíšek</v>
      </c>
      <c r="H71" s="59">
        <f>INDEX('1. závod'!$A:$BX,$D71+5,INDEX('Základní list'!$B:$B,MATCH($C71,'Základní list'!$A:$A,0),1)-1)</f>
      </c>
      <c r="I71" s="45" t="s">
        <v>84</v>
      </c>
      <c r="J71" s="45">
        <v>7</v>
      </c>
      <c r="K71" s="48">
        <f>INDEX('2. závod'!$A:$BX,$J71+5,INDEX('Základní list'!$B:$B,MATCH($I71,'Základní list'!$A:$A,0),1))</f>
        <v>2780</v>
      </c>
      <c r="L71" s="48">
        <f>INDEX('2. závod'!$A:$BX,$J71+5,INDEX('Základní list'!$B:$B,MATCH($I71,'Základní list'!$A:$A,0),1)+1)</f>
        <v>7</v>
      </c>
      <c r="M71" s="52" t="str">
        <f>INDEX('2. závod'!$A:$BX,$J71+5,INDEX('Základní list'!$B:$B,MATCH($I71,'Základní list'!$A:$A,0),1)-2)</f>
        <v>Luboš Valík</v>
      </c>
      <c r="N71" s="60">
        <f>INDEX('2. závod'!$A:$BX,$J71+5,INDEX('Základní list'!$B:$B,MATCH($I71,'Základní list'!$A:$A,0),1)-1)</f>
      </c>
    </row>
    <row r="72" spans="2:14" ht="31.5" customHeight="1">
      <c r="B72" s="47">
        <v>68</v>
      </c>
      <c r="C72" s="45" t="s">
        <v>84</v>
      </c>
      <c r="D72" s="45">
        <v>8</v>
      </c>
      <c r="E72" s="48">
        <f>INDEX('1. závod'!$A:$BX,$D72+5,INDEX('Základní list'!$B:$B,MATCH($C72,'Základní list'!$A:$A,0),1))</f>
        <v>6700</v>
      </c>
      <c r="F72" s="48">
        <f>INDEX('1. závod'!$A:$BX,$D72+5,INDEX('Základní list'!$B:$B,MATCH($C72,'Základní list'!$A:$A,0),1)+1)</f>
        <v>3</v>
      </c>
      <c r="G72" s="52" t="str">
        <f>INDEX('1. závod'!$A:$BX,$D72+5,INDEX('Základní list'!$B:$B,MATCH($C72,'Základní list'!$A:$A,0),1)-2)</f>
        <v>Roman Bartoň</v>
      </c>
      <c r="H72" s="59">
        <f>INDEX('1. závod'!$A:$BX,$D72+5,INDEX('Základní list'!$B:$B,MATCH($C72,'Základní list'!$A:$A,0),1)-1)</f>
      </c>
      <c r="I72" s="45" t="s">
        <v>84</v>
      </c>
      <c r="J72" s="45">
        <v>8</v>
      </c>
      <c r="K72" s="48">
        <f>INDEX('2. závod'!$A:$BX,$J72+5,INDEX('Základní list'!$B:$B,MATCH($I72,'Základní list'!$A:$A,0),1))</f>
        <v>2300</v>
      </c>
      <c r="L72" s="48">
        <f>INDEX('2. závod'!$A:$BX,$J72+5,INDEX('Základní list'!$B:$B,MATCH($I72,'Základní list'!$A:$A,0),1)+1)</f>
        <v>8</v>
      </c>
      <c r="M72" s="52" t="str">
        <f>INDEX('2. závod'!$A:$BX,$J72+5,INDEX('Základní list'!$B:$B,MATCH($I72,'Základní list'!$A:$A,0),1)-2)</f>
        <v>Petr Kysela</v>
      </c>
      <c r="N72" s="60">
        <f>INDEX('2. závod'!$A:$BX,$J72+5,INDEX('Základní list'!$B:$B,MATCH($I72,'Základní list'!$A:$A,0),1)-1)</f>
      </c>
    </row>
    <row r="73" spans="2:14" ht="31.5" customHeight="1">
      <c r="B73" s="47">
        <v>69</v>
      </c>
      <c r="C73" s="45" t="s">
        <v>84</v>
      </c>
      <c r="D73" s="45">
        <v>9</v>
      </c>
      <c r="E73" s="48">
        <f>INDEX('1. závod'!$A:$BX,$D73+5,INDEX('Základní list'!$B:$B,MATCH($C73,'Základní list'!$A:$A,0),1))</f>
        <v>0</v>
      </c>
      <c r="F73" s="48">
        <f>INDEX('1. závod'!$A:$BX,$D73+5,INDEX('Základní list'!$B:$B,MATCH($C73,'Základní list'!$A:$A,0),1)+1)</f>
        <v>13</v>
      </c>
      <c r="G73" s="52" t="str">
        <f>INDEX('1. závod'!$A:$BX,$D73+5,INDEX('Základní list'!$B:$B,MATCH($C73,'Základní list'!$A:$A,0),1)-2)</f>
        <v>Barbora Literová</v>
      </c>
      <c r="H73" s="59">
        <f>INDEX('1. závod'!$A:$BX,$D73+5,INDEX('Základní list'!$B:$B,MATCH($C73,'Základní list'!$A:$A,0),1)-1)</f>
      </c>
      <c r="I73" s="45" t="s">
        <v>84</v>
      </c>
      <c r="J73" s="45">
        <v>9</v>
      </c>
      <c r="K73" s="48">
        <f>INDEX('2. závod'!$A:$BX,$J73+5,INDEX('Základní list'!$B:$B,MATCH($I73,'Základní list'!$A:$A,0),1))</f>
        <v>1660</v>
      </c>
      <c r="L73" s="48">
        <f>INDEX('2. závod'!$A:$BX,$J73+5,INDEX('Základní list'!$B:$B,MATCH($I73,'Základní list'!$A:$A,0),1)+1)</f>
        <v>10</v>
      </c>
      <c r="M73" s="52" t="str">
        <f>INDEX('2. závod'!$A:$BX,$J73+5,INDEX('Základní list'!$B:$B,MATCH($I73,'Základní list'!$A:$A,0),1)-2)</f>
        <v>Jakub Saifrt</v>
      </c>
      <c r="N73" s="60">
        <f>INDEX('2. závod'!$A:$BX,$J73+5,INDEX('Základní list'!$B:$B,MATCH($I73,'Základní list'!$A:$A,0),1)-1)</f>
      </c>
    </row>
    <row r="74" spans="2:14" ht="31.5" customHeight="1">
      <c r="B74" s="47">
        <v>70</v>
      </c>
      <c r="C74" s="45" t="s">
        <v>84</v>
      </c>
      <c r="D74" s="45">
        <v>10</v>
      </c>
      <c r="E74" s="48">
        <f>INDEX('1. závod'!$A:$BX,$D74+5,INDEX('Základní list'!$B:$B,MATCH($C74,'Základní list'!$A:$A,0),1))</f>
        <v>1520</v>
      </c>
      <c r="F74" s="48">
        <f>INDEX('1. závod'!$A:$BX,$D74+5,INDEX('Základní list'!$B:$B,MATCH($C74,'Základní list'!$A:$A,0),1)+1)</f>
        <v>6</v>
      </c>
      <c r="G74" s="52" t="str">
        <f>INDEX('1. závod'!$A:$BX,$D74+5,INDEX('Základní list'!$B:$B,MATCH($C74,'Základní list'!$A:$A,0),1)-2)</f>
        <v>Radek Maruška</v>
      </c>
      <c r="H74" s="59">
        <f>INDEX('1. závod'!$A:$BX,$D74+5,INDEX('Základní list'!$B:$B,MATCH($C74,'Základní list'!$A:$A,0),1)-1)</f>
      </c>
      <c r="I74" s="45" t="s">
        <v>84</v>
      </c>
      <c r="J74" s="45">
        <v>10</v>
      </c>
      <c r="K74" s="48">
        <f>INDEX('2. závod'!$A:$BX,$J74+5,INDEX('Základní list'!$B:$B,MATCH($I74,'Základní list'!$A:$A,0),1))</f>
        <v>5440</v>
      </c>
      <c r="L74" s="48">
        <f>INDEX('2. závod'!$A:$BX,$J74+5,INDEX('Základní list'!$B:$B,MATCH($I74,'Základní list'!$A:$A,0),1)+1)</f>
        <v>3</v>
      </c>
      <c r="M74" s="52" t="str">
        <f>INDEX('2. závod'!$A:$BX,$J74+5,INDEX('Základní list'!$B:$B,MATCH($I74,'Základní list'!$A:$A,0),1)-2)</f>
        <v>Václav Hlína</v>
      </c>
      <c r="N74" s="60">
        <f>INDEX('2. závod'!$A:$BX,$J74+5,INDEX('Základní list'!$B:$B,MATCH($I74,'Základní list'!$A:$A,0),1)-1)</f>
      </c>
    </row>
    <row r="75" spans="2:14" ht="31.5" customHeight="1">
      <c r="B75" s="47">
        <v>71</v>
      </c>
      <c r="C75" s="45" t="s">
        <v>84</v>
      </c>
      <c r="D75" s="45">
        <v>11</v>
      </c>
      <c r="E75" s="48">
        <f>INDEX('1. závod'!$A:$BX,$D75+5,INDEX('Základní list'!$B:$B,MATCH($C75,'Základní list'!$A:$A,0),1))</f>
        <v>900</v>
      </c>
      <c r="F75" s="48">
        <f>INDEX('1. závod'!$A:$BX,$D75+5,INDEX('Základní list'!$B:$B,MATCH($C75,'Základní list'!$A:$A,0),1)+1)</f>
        <v>10</v>
      </c>
      <c r="G75" s="52" t="str">
        <f>INDEX('1. závod'!$A:$BX,$D75+5,INDEX('Základní list'!$B:$B,MATCH($C75,'Základní list'!$A:$A,0),1)-2)</f>
        <v>Daniel Šplíchal</v>
      </c>
      <c r="H75" s="59">
        <f>INDEX('1. závod'!$A:$BX,$D75+5,INDEX('Základní list'!$B:$B,MATCH($C75,'Základní list'!$A:$A,0),1)-1)</f>
      </c>
      <c r="I75" s="45" t="s">
        <v>84</v>
      </c>
      <c r="J75" s="45">
        <v>11</v>
      </c>
      <c r="K75" s="48">
        <f>INDEX('2. závod'!$A:$BX,$J75+5,INDEX('Základní list'!$B:$B,MATCH($I75,'Základní list'!$A:$A,0),1))</f>
        <v>840</v>
      </c>
      <c r="L75" s="48">
        <f>INDEX('2. závod'!$A:$BX,$J75+5,INDEX('Základní list'!$B:$B,MATCH($I75,'Základní list'!$A:$A,0),1)+1)</f>
        <v>13</v>
      </c>
      <c r="M75" s="52" t="str">
        <f>INDEX('2. závod'!$A:$BX,$J75+5,INDEX('Základní list'!$B:$B,MATCH($I75,'Základní list'!$A:$A,0),1)-2)</f>
        <v>Radek Muller</v>
      </c>
      <c r="N75" s="60">
        <f>INDEX('2. závod'!$A:$BX,$J75+5,INDEX('Základní list'!$B:$B,MATCH($I75,'Základní list'!$A:$A,0),1)-1)</f>
      </c>
    </row>
    <row r="76" spans="2:14" ht="31.5" customHeight="1">
      <c r="B76" s="47">
        <v>72</v>
      </c>
      <c r="C76" s="45" t="s">
        <v>84</v>
      </c>
      <c r="D76" s="45">
        <v>12</v>
      </c>
      <c r="E76" s="48">
        <f>INDEX('1. závod'!$A:$BX,$D76+5,INDEX('Základní list'!$B:$B,MATCH($C76,'Základní list'!$A:$A,0),1))</f>
        <v>1500</v>
      </c>
      <c r="F76" s="48">
        <f>INDEX('1. závod'!$A:$BX,$D76+5,INDEX('Základní list'!$B:$B,MATCH($C76,'Základní list'!$A:$A,0),1)+1)</f>
        <v>7</v>
      </c>
      <c r="G76" s="52" t="str">
        <f>INDEX('1. závod'!$A:$BX,$D76+5,INDEX('Základní list'!$B:$B,MATCH($C76,'Základní list'!$A:$A,0),1)-2)</f>
        <v>Boris Mihálik</v>
      </c>
      <c r="H76" s="59">
        <f>INDEX('1. závod'!$A:$BX,$D76+5,INDEX('Základní list'!$B:$B,MATCH($C76,'Základní list'!$A:$A,0),1)-1)</f>
      </c>
      <c r="I76" s="45" t="s">
        <v>84</v>
      </c>
      <c r="J76" s="45">
        <v>12</v>
      </c>
      <c r="K76" s="48">
        <f>INDEX('2. závod'!$A:$BX,$J76+5,INDEX('Základní list'!$B:$B,MATCH($I76,'Základní list'!$A:$A,0),1))</f>
        <v>2800</v>
      </c>
      <c r="L76" s="48">
        <f>INDEX('2. závod'!$A:$BX,$J76+5,INDEX('Základní list'!$B:$B,MATCH($I76,'Základní list'!$A:$A,0),1)+1)</f>
        <v>6</v>
      </c>
      <c r="M76" s="52" t="str">
        <f>INDEX('2. závod'!$A:$BX,$J76+5,INDEX('Základní list'!$B:$B,MATCH($I76,'Základní list'!$A:$A,0),1)-2)</f>
        <v>Petr Brabec</v>
      </c>
      <c r="N76" s="60">
        <f>INDEX('2. závod'!$A:$BX,$J76+5,INDEX('Základní list'!$B:$B,MATCH($I76,'Základní list'!$A:$A,0),1)-1)</f>
      </c>
    </row>
    <row r="77" spans="2:14" ht="31.5" customHeight="1">
      <c r="B77" s="47">
        <v>73</v>
      </c>
      <c r="C77" s="45" t="s">
        <v>84</v>
      </c>
      <c r="D77" s="45">
        <v>13</v>
      </c>
      <c r="E77" s="48">
        <f>INDEX('1. závod'!$A:$BX,$D77+5,INDEX('Základní list'!$B:$B,MATCH($C77,'Základní list'!$A:$A,0),1))</f>
        <v>480</v>
      </c>
      <c r="F77" s="48">
        <f>INDEX('1. závod'!$A:$BX,$D77+5,INDEX('Základní list'!$B:$B,MATCH($C77,'Základní list'!$A:$A,0),1)+1)</f>
        <v>11</v>
      </c>
      <c r="G77" s="52" t="str">
        <f>INDEX('1. závod'!$A:$BX,$D77+5,INDEX('Základní list'!$B:$B,MATCH($C77,'Základní list'!$A:$A,0),1)-2)</f>
        <v>František Koubek</v>
      </c>
      <c r="H77" s="59">
        <f>INDEX('1. závod'!$A:$BX,$D77+5,INDEX('Základní list'!$B:$B,MATCH($C77,'Základní list'!$A:$A,0),1)-1)</f>
      </c>
      <c r="I77" s="45" t="s">
        <v>84</v>
      </c>
      <c r="J77" s="45">
        <v>13</v>
      </c>
      <c r="K77" s="48">
        <f>INDEX('2. závod'!$A:$BX,$J77+5,INDEX('Základní list'!$B:$B,MATCH($I77,'Základní list'!$A:$A,0),1))</f>
        <v>4740</v>
      </c>
      <c r="L77" s="48">
        <f>INDEX('2. závod'!$A:$BX,$J77+5,INDEX('Základní list'!$B:$B,MATCH($I77,'Základní list'!$A:$A,0),1)+1)</f>
        <v>4</v>
      </c>
      <c r="M77" s="52" t="str">
        <f>INDEX('2. závod'!$A:$BX,$J77+5,INDEX('Základní list'!$B:$B,MATCH($I77,'Základní list'!$A:$A,0),1)-2)</f>
        <v>Bohuslav Dušánek</v>
      </c>
      <c r="N77" s="60">
        <f>INDEX('2. závod'!$A:$BX,$J77+5,INDEX('Základní list'!$B:$B,MATCH($I77,'Základní list'!$A:$A,0),1)-1)</f>
      </c>
    </row>
    <row r="78" spans="2:14" ht="31.5" customHeight="1">
      <c r="B78" s="47">
        <v>74</v>
      </c>
      <c r="C78" s="45" t="s">
        <v>84</v>
      </c>
      <c r="D78" s="45">
        <v>14</v>
      </c>
      <c r="E78" s="48">
        <f>INDEX('1. závod'!$A:$BX,$D78+5,INDEX('Základní list'!$B:$B,MATCH($C78,'Základní list'!$A:$A,0),1))</f>
        <v>4600</v>
      </c>
      <c r="F78" s="48">
        <f>INDEX('1. závod'!$A:$BX,$D78+5,INDEX('Základní list'!$B:$B,MATCH($C78,'Základní list'!$A:$A,0),1)+1)</f>
        <v>5</v>
      </c>
      <c r="G78" s="52" t="str">
        <f>INDEX('1. závod'!$A:$BX,$D78+5,INDEX('Základní list'!$B:$B,MATCH($C78,'Základní list'!$A:$A,0),1)-2)</f>
        <v>Josef Dohnal</v>
      </c>
      <c r="H78" s="59">
        <f>INDEX('1. závod'!$A:$BX,$D78+5,INDEX('Základní list'!$B:$B,MATCH($C78,'Základní list'!$A:$A,0),1)-1)</f>
      </c>
      <c r="I78" s="45" t="s">
        <v>84</v>
      </c>
      <c r="J78" s="45">
        <v>14</v>
      </c>
      <c r="K78" s="48">
        <f>INDEX('2. závod'!$A:$BX,$J78+5,INDEX('Základní list'!$B:$B,MATCH($I78,'Základní list'!$A:$A,0),1))</f>
        <v>860</v>
      </c>
      <c r="L78" s="48">
        <f>INDEX('2. závod'!$A:$BX,$J78+5,INDEX('Základní list'!$B:$B,MATCH($I78,'Základní list'!$A:$A,0),1)+1)</f>
        <v>12</v>
      </c>
      <c r="M78" s="52" t="str">
        <f>INDEX('2. závod'!$A:$BX,$J78+5,INDEX('Základní list'!$B:$B,MATCH($I78,'Základní list'!$A:$A,0),1)-2)</f>
        <v>David Tůma</v>
      </c>
      <c r="N78" s="60">
        <f>INDEX('2. závod'!$A:$BX,$J78+5,INDEX('Základní list'!$B:$B,MATCH($I78,'Základní list'!$A:$A,0),1)-1)</f>
      </c>
    </row>
    <row r="79" spans="2:14" ht="31.5" customHeight="1">
      <c r="B79" s="47">
        <v>75</v>
      </c>
      <c r="C79" s="45" t="s">
        <v>84</v>
      </c>
      <c r="D79" s="45">
        <v>15</v>
      </c>
      <c r="E79" s="48">
        <f>INDEX('1. závod'!$A:$BX,$D79+5,INDEX('Základní list'!$B:$B,MATCH($C79,'Základní list'!$A:$A,0),1))</f>
        <v>0</v>
      </c>
      <c r="F79" s="48">
        <f>INDEX('1. závod'!$A:$BX,$D79+5,INDEX('Základní list'!$B:$B,MATCH($C79,'Základní list'!$A:$A,0),1)+1)</f>
      </c>
      <c r="G79" s="52">
        <f>INDEX('1. závod'!$A:$BX,$D79+5,INDEX('Základní list'!$B:$B,MATCH($C79,'Základní list'!$A:$A,0),1)-2)</f>
      </c>
      <c r="H79" s="59">
        <f>INDEX('1. závod'!$A:$BX,$D79+5,INDEX('Základní list'!$B:$B,MATCH($C79,'Základní list'!$A:$A,0),1)-1)</f>
      </c>
      <c r="I79" s="45" t="s">
        <v>84</v>
      </c>
      <c r="J79" s="45">
        <v>15</v>
      </c>
      <c r="K79" s="48">
        <f>INDEX('2. závod'!$A:$BX,$J79+5,INDEX('Základní list'!$B:$B,MATCH($I79,'Základní list'!$A:$A,0),1))</f>
        <v>0</v>
      </c>
      <c r="L79" s="48">
        <f>INDEX('2. závod'!$A:$BX,$J79+5,INDEX('Základní list'!$B:$B,MATCH($I79,'Základní list'!$A:$A,0),1)+1)</f>
      </c>
      <c r="M79" s="52">
        <f>INDEX('2. závod'!$A:$BX,$J79+5,INDEX('Základní list'!$B:$B,MATCH($I79,'Základní list'!$A:$A,0),1)-2)</f>
      </c>
      <c r="N79" s="60">
        <f>INDEX('2. závod'!$A:$BX,$J79+5,INDEX('Základní list'!$B:$B,MATCH($I79,'Základní list'!$A:$A,0),1)-1)</f>
      </c>
    </row>
    <row r="80" spans="2:14" ht="31.5" customHeight="1">
      <c r="B80" s="47">
        <v>76</v>
      </c>
      <c r="C80" s="45" t="s">
        <v>85</v>
      </c>
      <c r="D80" s="45">
        <v>1</v>
      </c>
      <c r="E80" s="48">
        <f>INDEX('1. závod'!$A:$BX,$D80+5,INDEX('Základní list'!$B:$B,MATCH($C80,'Základní list'!$A:$A,0),1))</f>
        <v>0</v>
      </c>
      <c r="F80" s="48">
        <f>INDEX('1. závod'!$A:$BX,$D80+5,INDEX('Základní list'!$B:$B,MATCH($C80,'Základní list'!$A:$A,0),1)+1)</f>
        <v>12.5</v>
      </c>
      <c r="G80" s="52" t="str">
        <f>INDEX('1. závod'!$A:$BX,$D80+5,INDEX('Základní list'!$B:$B,MATCH($C80,'Základní list'!$A:$A,0),1)-2)</f>
        <v>Josef Mrázek</v>
      </c>
      <c r="H80" s="59">
        <f>INDEX('1. závod'!$A:$BX,$D80+5,INDEX('Základní list'!$B:$B,MATCH($C80,'Základní list'!$A:$A,0),1)-1)</f>
      </c>
      <c r="I80" s="45" t="s">
        <v>85</v>
      </c>
      <c r="J80" s="45">
        <v>1</v>
      </c>
      <c r="K80" s="48">
        <f>INDEX('2. závod'!$A:$BX,$J80+5,INDEX('Základní list'!$B:$B,MATCH($I80,'Základní list'!$A:$A,0),1))</f>
        <v>2400</v>
      </c>
      <c r="L80" s="48">
        <f>INDEX('2. závod'!$A:$BX,$J80+5,INDEX('Základní list'!$B:$B,MATCH($I80,'Základní list'!$A:$A,0),1)+1)</f>
        <v>6</v>
      </c>
      <c r="M80" s="52" t="str">
        <f>INDEX('2. závod'!$A:$BX,$J80+5,INDEX('Základní list'!$B:$B,MATCH($I80,'Základní list'!$A:$A,0),1)-2)</f>
        <v>Vojtěch Kafka</v>
      </c>
      <c r="N80" s="60">
        <f>INDEX('2. závod'!$A:$BX,$J80+5,INDEX('Základní list'!$B:$B,MATCH($I80,'Základní list'!$A:$A,0),1)-1)</f>
      </c>
    </row>
    <row r="81" spans="2:14" ht="31.5" customHeight="1">
      <c r="B81" s="47">
        <v>77</v>
      </c>
      <c r="C81" s="45" t="s">
        <v>85</v>
      </c>
      <c r="D81" s="45">
        <v>2</v>
      </c>
      <c r="E81" s="48">
        <f>INDEX('1. závod'!$A:$BX,$D81+5,INDEX('Základní list'!$B:$B,MATCH($C81,'Základní list'!$A:$A,0),1))</f>
        <v>0</v>
      </c>
      <c r="F81" s="48">
        <f>INDEX('1. závod'!$A:$BX,$D81+5,INDEX('Základní list'!$B:$B,MATCH($C81,'Základní list'!$A:$A,0),1)+1)</f>
        <v>12.5</v>
      </c>
      <c r="G81" s="52" t="str">
        <f>INDEX('1. závod'!$A:$BX,$D81+5,INDEX('Základní list'!$B:$B,MATCH($C81,'Základní list'!$A:$A,0),1)-2)</f>
        <v>Richard Popadinec</v>
      </c>
      <c r="H81" s="59">
        <f>INDEX('1. závod'!$A:$BX,$D81+5,INDEX('Základní list'!$B:$B,MATCH($C81,'Základní list'!$A:$A,0),1)-1)</f>
      </c>
      <c r="I81" s="45" t="s">
        <v>85</v>
      </c>
      <c r="J81" s="45">
        <v>2</v>
      </c>
      <c r="K81" s="48">
        <f>INDEX('2. závod'!$A:$BX,$J81+5,INDEX('Základní list'!$B:$B,MATCH($I81,'Základní list'!$A:$A,0),1))</f>
        <v>3660</v>
      </c>
      <c r="L81" s="48">
        <f>INDEX('2. závod'!$A:$BX,$J81+5,INDEX('Základní list'!$B:$B,MATCH($I81,'Základní list'!$A:$A,0),1)+1)</f>
        <v>2</v>
      </c>
      <c r="M81" s="52" t="str">
        <f>INDEX('2. závod'!$A:$BX,$J81+5,INDEX('Základní list'!$B:$B,MATCH($I81,'Základní list'!$A:$A,0),1)-2)</f>
        <v>Josef Davídek</v>
      </c>
      <c r="N81" s="60">
        <f>INDEX('2. závod'!$A:$BX,$J81+5,INDEX('Základní list'!$B:$B,MATCH($I81,'Základní list'!$A:$A,0),1)-1)</f>
      </c>
    </row>
    <row r="82" spans="2:14" ht="31.5" customHeight="1">
      <c r="B82" s="47">
        <v>78</v>
      </c>
      <c r="C82" s="45" t="s">
        <v>85</v>
      </c>
      <c r="D82" s="45">
        <v>3</v>
      </c>
      <c r="E82" s="48">
        <f>INDEX('1. závod'!$A:$BX,$D82+5,INDEX('Základní list'!$B:$B,MATCH($C82,'Základní list'!$A:$A,0),1))</f>
        <v>0</v>
      </c>
      <c r="F82" s="48">
        <f>INDEX('1. závod'!$A:$BX,$D82+5,INDEX('Základní list'!$B:$B,MATCH($C82,'Základní list'!$A:$A,0),1)+1)</f>
        <v>12.5</v>
      </c>
      <c r="G82" s="52" t="str">
        <f>INDEX('1. závod'!$A:$BX,$D82+5,INDEX('Základní list'!$B:$B,MATCH($C82,'Základní list'!$A:$A,0),1)-2)</f>
        <v>Petr Podrápský</v>
      </c>
      <c r="H82" s="59">
        <f>INDEX('1. závod'!$A:$BX,$D82+5,INDEX('Základní list'!$B:$B,MATCH($C82,'Základní list'!$A:$A,0),1)-1)</f>
      </c>
      <c r="I82" s="45" t="s">
        <v>85</v>
      </c>
      <c r="J82" s="45">
        <v>3</v>
      </c>
      <c r="K82" s="48">
        <f>INDEX('2. závod'!$A:$BX,$J82+5,INDEX('Základní list'!$B:$B,MATCH($I82,'Základní list'!$A:$A,0),1))</f>
        <v>2440</v>
      </c>
      <c r="L82" s="48">
        <f>INDEX('2. závod'!$A:$BX,$J82+5,INDEX('Základní list'!$B:$B,MATCH($I82,'Základní list'!$A:$A,0),1)+1)</f>
        <v>5</v>
      </c>
      <c r="M82" s="52" t="str">
        <f>INDEX('2. závod'!$A:$BX,$J82+5,INDEX('Základní list'!$B:$B,MATCH($I82,'Základní list'!$A:$A,0),1)-2)</f>
        <v>Daniel Šplíchal</v>
      </c>
      <c r="N82" s="60">
        <f>INDEX('2. závod'!$A:$BX,$J82+5,INDEX('Základní list'!$B:$B,MATCH($I82,'Základní list'!$A:$A,0),1)-1)</f>
      </c>
    </row>
    <row r="83" spans="2:14" ht="31.5" customHeight="1">
      <c r="B83" s="47">
        <v>79</v>
      </c>
      <c r="C83" s="45" t="s">
        <v>85</v>
      </c>
      <c r="D83" s="45">
        <v>4</v>
      </c>
      <c r="E83" s="48">
        <f>INDEX('1. závod'!$A:$BX,$D83+5,INDEX('Základní list'!$B:$B,MATCH($C83,'Základní list'!$A:$A,0),1))</f>
        <v>420</v>
      </c>
      <c r="F83" s="48">
        <f>INDEX('1. závod'!$A:$BX,$D83+5,INDEX('Základní list'!$B:$B,MATCH($C83,'Základní list'!$A:$A,0),1)+1)</f>
        <v>7</v>
      </c>
      <c r="G83" s="52" t="str">
        <f>INDEX('1. závod'!$A:$BX,$D83+5,INDEX('Základní list'!$B:$B,MATCH($C83,'Základní list'!$A:$A,0),1)-2)</f>
        <v>Jan Ouředníček</v>
      </c>
      <c r="H83" s="59">
        <f>INDEX('1. závod'!$A:$BX,$D83+5,INDEX('Základní list'!$B:$B,MATCH($C83,'Základní list'!$A:$A,0),1)-1)</f>
      </c>
      <c r="I83" s="45" t="s">
        <v>85</v>
      </c>
      <c r="J83" s="45">
        <v>4</v>
      </c>
      <c r="K83" s="48">
        <f>INDEX('2. závod'!$A:$BX,$J83+5,INDEX('Základní list'!$B:$B,MATCH($I83,'Základní list'!$A:$A,0),1))</f>
        <v>3160</v>
      </c>
      <c r="L83" s="48">
        <f>INDEX('2. závod'!$A:$BX,$J83+5,INDEX('Základní list'!$B:$B,MATCH($I83,'Základní list'!$A:$A,0),1)+1)</f>
        <v>3</v>
      </c>
      <c r="M83" s="52" t="str">
        <f>INDEX('2. závod'!$A:$BX,$J83+5,INDEX('Základní list'!$B:$B,MATCH($I83,'Základní list'!$A:$A,0),1)-2)</f>
        <v>Viktor Střibrzký</v>
      </c>
      <c r="N83" s="60">
        <f>INDEX('2. závod'!$A:$BX,$J83+5,INDEX('Základní list'!$B:$B,MATCH($I83,'Základní list'!$A:$A,0),1)-1)</f>
      </c>
    </row>
    <row r="84" spans="2:14" ht="31.5" customHeight="1">
      <c r="B84" s="47">
        <v>80</v>
      </c>
      <c r="C84" s="45" t="s">
        <v>85</v>
      </c>
      <c r="D84" s="45">
        <v>5</v>
      </c>
      <c r="E84" s="48">
        <f>INDEX('1. závod'!$A:$BX,$D84+5,INDEX('Základní list'!$B:$B,MATCH($C84,'Základní list'!$A:$A,0),1))</f>
        <v>2940</v>
      </c>
      <c r="F84" s="48">
        <f>INDEX('1. závod'!$A:$BX,$D84+5,INDEX('Základní list'!$B:$B,MATCH($C84,'Základní list'!$A:$A,0),1)+1)</f>
        <v>3</v>
      </c>
      <c r="G84" s="52" t="str">
        <f>INDEX('1. závod'!$A:$BX,$D84+5,INDEX('Základní list'!$B:$B,MATCH($C84,'Základní list'!$A:$A,0),1)-2)</f>
        <v>Vladimír Novotný</v>
      </c>
      <c r="H84" s="59">
        <f>INDEX('1. závod'!$A:$BX,$D84+5,INDEX('Základní list'!$B:$B,MATCH($C84,'Základní list'!$A:$A,0),1)-1)</f>
      </c>
      <c r="I84" s="45" t="s">
        <v>85</v>
      </c>
      <c r="J84" s="45">
        <v>5</v>
      </c>
      <c r="K84" s="48">
        <f>INDEX('2. závod'!$A:$BX,$J84+5,INDEX('Základní list'!$B:$B,MATCH($I84,'Základní list'!$A:$A,0),1))</f>
        <v>2320</v>
      </c>
      <c r="L84" s="48">
        <f>INDEX('2. závod'!$A:$BX,$J84+5,INDEX('Základní list'!$B:$B,MATCH($I84,'Základní list'!$A:$A,0),1)+1)</f>
        <v>7</v>
      </c>
      <c r="M84" s="52" t="str">
        <f>INDEX('2. závod'!$A:$BX,$J84+5,INDEX('Základní list'!$B:$B,MATCH($I84,'Základní list'!$A:$A,0),1)-2)</f>
        <v>Petr Havlíček</v>
      </c>
      <c r="N84" s="60">
        <f>INDEX('2. závod'!$A:$BX,$J84+5,INDEX('Základní list'!$B:$B,MATCH($I84,'Základní list'!$A:$A,0),1)-1)</f>
      </c>
    </row>
    <row r="85" spans="2:14" ht="31.5" customHeight="1">
      <c r="B85" s="47">
        <v>81</v>
      </c>
      <c r="C85" s="45" t="s">
        <v>85</v>
      </c>
      <c r="D85" s="45">
        <v>6</v>
      </c>
      <c r="E85" s="48">
        <f>INDEX('1. závod'!$A:$BX,$D85+5,INDEX('Základní list'!$B:$B,MATCH($C85,'Základní list'!$A:$A,0),1))</f>
        <v>4040</v>
      </c>
      <c r="F85" s="48">
        <f>INDEX('1. závod'!$A:$BX,$D85+5,INDEX('Základní list'!$B:$B,MATCH($C85,'Základní list'!$A:$A,0),1)+1)</f>
        <v>1</v>
      </c>
      <c r="G85" s="52" t="str">
        <f>INDEX('1. závod'!$A:$BX,$D85+5,INDEX('Základní list'!$B:$B,MATCH($C85,'Základní list'!$A:$A,0),1)-2)</f>
        <v>Petr Kos</v>
      </c>
      <c r="H85" s="59">
        <f>INDEX('1. závod'!$A:$BX,$D85+5,INDEX('Základní list'!$B:$B,MATCH($C85,'Základní list'!$A:$A,0),1)-1)</f>
      </c>
      <c r="I85" s="45" t="s">
        <v>85</v>
      </c>
      <c r="J85" s="45">
        <v>6</v>
      </c>
      <c r="K85" s="48">
        <f>INDEX('2. závod'!$A:$BX,$J85+5,INDEX('Základní list'!$B:$B,MATCH($I85,'Základní list'!$A:$A,0),1))</f>
        <v>4200</v>
      </c>
      <c r="L85" s="48">
        <f>INDEX('2. závod'!$A:$BX,$J85+5,INDEX('Základní list'!$B:$B,MATCH($I85,'Základní list'!$A:$A,0),1)+1)</f>
        <v>1</v>
      </c>
      <c r="M85" s="52" t="str">
        <f>INDEX('2. závod'!$A:$BX,$J85+5,INDEX('Základní list'!$B:$B,MATCH($I85,'Základní list'!$A:$A,0),1)-2)</f>
        <v>Jiří Kodydek</v>
      </c>
      <c r="N85" s="60">
        <f>INDEX('2. závod'!$A:$BX,$J85+5,INDEX('Základní list'!$B:$B,MATCH($I85,'Základní list'!$A:$A,0),1)-1)</f>
      </c>
    </row>
    <row r="86" spans="2:14" ht="31.5" customHeight="1">
      <c r="B86" s="47">
        <v>82</v>
      </c>
      <c r="C86" s="45" t="s">
        <v>85</v>
      </c>
      <c r="D86" s="45">
        <v>7</v>
      </c>
      <c r="E86" s="48">
        <f>INDEX('1. závod'!$A:$BX,$D86+5,INDEX('Základní list'!$B:$B,MATCH($C86,'Základní list'!$A:$A,0),1))</f>
        <v>360</v>
      </c>
      <c r="F86" s="48">
        <f>INDEX('1. závod'!$A:$BX,$D86+5,INDEX('Základní list'!$B:$B,MATCH($C86,'Základní list'!$A:$A,0),1)+1)</f>
        <v>9</v>
      </c>
      <c r="G86" s="52" t="str">
        <f>INDEX('1. závod'!$A:$BX,$D86+5,INDEX('Základní list'!$B:$B,MATCH($C86,'Základní list'!$A:$A,0),1)-2)</f>
        <v>Robert Stejskal</v>
      </c>
      <c r="H86" s="59">
        <f>INDEX('1. závod'!$A:$BX,$D86+5,INDEX('Základní list'!$B:$B,MATCH($C86,'Základní list'!$A:$A,0),1)-1)</f>
      </c>
      <c r="I86" s="45" t="s">
        <v>85</v>
      </c>
      <c r="J86" s="45">
        <v>7</v>
      </c>
      <c r="K86" s="48">
        <f>INDEX('2. závod'!$A:$BX,$J86+5,INDEX('Základní list'!$B:$B,MATCH($I86,'Základní list'!$A:$A,0),1))</f>
        <v>980</v>
      </c>
      <c r="L86" s="48">
        <f>INDEX('2. závod'!$A:$BX,$J86+5,INDEX('Základní list'!$B:$B,MATCH($I86,'Základní list'!$A:$A,0),1)+1)</f>
        <v>13</v>
      </c>
      <c r="M86" s="52" t="str">
        <f>INDEX('2. závod'!$A:$BX,$J86+5,INDEX('Základní list'!$B:$B,MATCH($I86,'Základní list'!$A:$A,0),1)-2)</f>
        <v>Robert Stejskal</v>
      </c>
      <c r="N86" s="60">
        <f>INDEX('2. závod'!$A:$BX,$J86+5,INDEX('Základní list'!$B:$B,MATCH($I86,'Základní list'!$A:$A,0),1)-1)</f>
      </c>
    </row>
    <row r="87" spans="2:14" ht="31.5" customHeight="1">
      <c r="B87" s="47">
        <v>83</v>
      </c>
      <c r="C87" s="45" t="s">
        <v>85</v>
      </c>
      <c r="D87" s="45">
        <v>8</v>
      </c>
      <c r="E87" s="48">
        <f>INDEX('1. závod'!$A:$BX,$D87+5,INDEX('Základní list'!$B:$B,MATCH($C87,'Základní list'!$A:$A,0),1))</f>
        <v>1300</v>
      </c>
      <c r="F87" s="48">
        <f>INDEX('1. závod'!$A:$BX,$D87+5,INDEX('Základní list'!$B:$B,MATCH($C87,'Základní list'!$A:$A,0),1)+1)</f>
        <v>5</v>
      </c>
      <c r="G87" s="52" t="str">
        <f>INDEX('1. závod'!$A:$BX,$D87+5,INDEX('Základní list'!$B:$B,MATCH($C87,'Základní list'!$A:$A,0),1)-2)</f>
        <v>Ladislav Češka</v>
      </c>
      <c r="H87" s="59">
        <f>INDEX('1. závod'!$A:$BX,$D87+5,INDEX('Základní list'!$B:$B,MATCH($C87,'Základní list'!$A:$A,0),1)-1)</f>
      </c>
      <c r="I87" s="45" t="s">
        <v>85</v>
      </c>
      <c r="J87" s="45">
        <v>8</v>
      </c>
      <c r="K87" s="48">
        <f>INDEX('2. závod'!$A:$BX,$J87+5,INDEX('Základní list'!$B:$B,MATCH($I87,'Základní list'!$A:$A,0),1))</f>
        <v>2020</v>
      </c>
      <c r="L87" s="48">
        <f>INDEX('2. závod'!$A:$BX,$J87+5,INDEX('Základní list'!$B:$B,MATCH($I87,'Základní list'!$A:$A,0),1)+1)</f>
        <v>8</v>
      </c>
      <c r="M87" s="52" t="str">
        <f>INDEX('2. závod'!$A:$BX,$J87+5,INDEX('Základní list'!$B:$B,MATCH($I87,'Základní list'!$A:$A,0),1)-2)</f>
        <v>Petr Funda</v>
      </c>
      <c r="N87" s="60">
        <f>INDEX('2. závod'!$A:$BX,$J87+5,INDEX('Základní list'!$B:$B,MATCH($I87,'Základní list'!$A:$A,0),1)-1)</f>
      </c>
    </row>
    <row r="88" spans="2:14" ht="31.5" customHeight="1">
      <c r="B88" s="47">
        <v>84</v>
      </c>
      <c r="C88" s="45" t="s">
        <v>85</v>
      </c>
      <c r="D88" s="45">
        <v>9</v>
      </c>
      <c r="E88" s="48">
        <f>INDEX('1. závod'!$A:$BX,$D88+5,INDEX('Základní list'!$B:$B,MATCH($C88,'Základní list'!$A:$A,0),1))</f>
        <v>760</v>
      </c>
      <c r="F88" s="48">
        <f>INDEX('1. závod'!$A:$BX,$D88+5,INDEX('Základní list'!$B:$B,MATCH($C88,'Základní list'!$A:$A,0),1)+1)</f>
        <v>6</v>
      </c>
      <c r="G88" s="52" t="str">
        <f>INDEX('1. závod'!$A:$BX,$D88+5,INDEX('Základní list'!$B:$B,MATCH($C88,'Základní list'!$A:$A,0),1)-2)</f>
        <v>Ruda Březík</v>
      </c>
      <c r="H88" s="59">
        <f>INDEX('1. závod'!$A:$BX,$D88+5,INDEX('Základní list'!$B:$B,MATCH($C88,'Základní list'!$A:$A,0),1)-1)</f>
      </c>
      <c r="I88" s="45" t="s">
        <v>85</v>
      </c>
      <c r="J88" s="45">
        <v>9</v>
      </c>
      <c r="K88" s="48">
        <f>INDEX('2. závod'!$A:$BX,$J88+5,INDEX('Základní list'!$B:$B,MATCH($I88,'Základní list'!$A:$A,0),1))</f>
        <v>1320</v>
      </c>
      <c r="L88" s="48">
        <f>INDEX('2. závod'!$A:$BX,$J88+5,INDEX('Základní list'!$B:$B,MATCH($I88,'Základní list'!$A:$A,0),1)+1)</f>
        <v>10</v>
      </c>
      <c r="M88" s="52" t="str">
        <f>INDEX('2. závod'!$A:$BX,$J88+5,INDEX('Základní list'!$B:$B,MATCH($I88,'Základní list'!$A:$A,0),1)-2)</f>
        <v>Pavel Sofron</v>
      </c>
      <c r="N88" s="60">
        <f>INDEX('2. závod'!$A:$BX,$J88+5,INDEX('Základní list'!$B:$B,MATCH($I88,'Základní list'!$A:$A,0),1)-1)</f>
      </c>
    </row>
    <row r="89" spans="2:14" ht="31.5" customHeight="1">
      <c r="B89" s="47">
        <v>85</v>
      </c>
      <c r="C89" s="45" t="s">
        <v>85</v>
      </c>
      <c r="D89" s="45">
        <v>10</v>
      </c>
      <c r="E89" s="48">
        <f>INDEX('1. závod'!$A:$BX,$D89+5,INDEX('Základní list'!$B:$B,MATCH($C89,'Základní list'!$A:$A,0),1))</f>
        <v>400</v>
      </c>
      <c r="F89" s="48">
        <f>INDEX('1. závod'!$A:$BX,$D89+5,INDEX('Základní list'!$B:$B,MATCH($C89,'Základní list'!$A:$A,0),1)+1)</f>
        <v>8</v>
      </c>
      <c r="G89" s="52" t="str">
        <f>INDEX('1. závod'!$A:$BX,$D89+5,INDEX('Základní list'!$B:$B,MATCH($C89,'Základní list'!$A:$A,0),1)-2)</f>
        <v>Viktor Pavelka</v>
      </c>
      <c r="H89" s="59">
        <f>INDEX('1. závod'!$A:$BX,$D89+5,INDEX('Základní list'!$B:$B,MATCH($C89,'Základní list'!$A:$A,0),1)-1)</f>
      </c>
      <c r="I89" s="45" t="s">
        <v>85</v>
      </c>
      <c r="J89" s="45">
        <v>10</v>
      </c>
      <c r="K89" s="48">
        <f>INDEX('2. závod'!$A:$BX,$J89+5,INDEX('Základní list'!$B:$B,MATCH($I89,'Základní list'!$A:$A,0),1))</f>
        <v>1300</v>
      </c>
      <c r="L89" s="48">
        <f>INDEX('2. závod'!$A:$BX,$J89+5,INDEX('Základní list'!$B:$B,MATCH($I89,'Základní list'!$A:$A,0),1)+1)</f>
        <v>11</v>
      </c>
      <c r="M89" s="52" t="str">
        <f>INDEX('2. závod'!$A:$BX,$J89+5,INDEX('Základní list'!$B:$B,MATCH($I89,'Základní list'!$A:$A,0),1)-2)</f>
        <v>Jiří Vávra</v>
      </c>
      <c r="N89" s="60">
        <f>INDEX('2. závod'!$A:$BX,$J89+5,INDEX('Základní list'!$B:$B,MATCH($I89,'Základní list'!$A:$A,0),1)-1)</f>
      </c>
    </row>
    <row r="90" spans="2:14" ht="31.5" customHeight="1">
      <c r="B90" s="47">
        <v>86</v>
      </c>
      <c r="C90" s="45" t="s">
        <v>85</v>
      </c>
      <c r="D90" s="45">
        <v>11</v>
      </c>
      <c r="E90" s="48">
        <f>INDEX('1. závod'!$A:$BX,$D90+5,INDEX('Základní list'!$B:$B,MATCH($C90,'Základní list'!$A:$A,0),1))</f>
        <v>0</v>
      </c>
      <c r="F90" s="48">
        <f>INDEX('1. závod'!$A:$BX,$D90+5,INDEX('Základní list'!$B:$B,MATCH($C90,'Základní list'!$A:$A,0),1)+1)</f>
        <v>12.5</v>
      </c>
      <c r="G90" s="52" t="str">
        <f>INDEX('1. závod'!$A:$BX,$D90+5,INDEX('Základní list'!$B:$B,MATCH($C90,'Základní list'!$A:$A,0),1)-2)</f>
        <v>Petr Ambrož</v>
      </c>
      <c r="H90" s="59">
        <f>INDEX('1. závod'!$A:$BX,$D90+5,INDEX('Základní list'!$B:$B,MATCH($C90,'Základní list'!$A:$A,0),1)-1)</f>
      </c>
      <c r="I90" s="45" t="s">
        <v>85</v>
      </c>
      <c r="J90" s="45">
        <v>11</v>
      </c>
      <c r="K90" s="48">
        <f>INDEX('2. závod'!$A:$BX,$J90+5,INDEX('Základní list'!$B:$B,MATCH($I90,'Základní list'!$A:$A,0),1))</f>
        <v>1580</v>
      </c>
      <c r="L90" s="48">
        <f>INDEX('2. závod'!$A:$BX,$J90+5,INDEX('Základní list'!$B:$B,MATCH($I90,'Základní list'!$A:$A,0),1)+1)</f>
        <v>9</v>
      </c>
      <c r="M90" s="52" t="str">
        <f>INDEX('2. závod'!$A:$BX,$J90+5,INDEX('Základní list'!$B:$B,MATCH($I90,'Základní list'!$A:$A,0),1)-2)</f>
        <v>Josef Peřina</v>
      </c>
      <c r="N90" s="60">
        <f>INDEX('2. závod'!$A:$BX,$J90+5,INDEX('Základní list'!$B:$B,MATCH($I90,'Základní list'!$A:$A,0),1)-1)</f>
      </c>
    </row>
    <row r="91" spans="2:14" ht="31.5" customHeight="1">
      <c r="B91" s="47">
        <v>87</v>
      </c>
      <c r="C91" s="45" t="s">
        <v>85</v>
      </c>
      <c r="D91" s="45">
        <v>12</v>
      </c>
      <c r="E91" s="48">
        <f>INDEX('1. závod'!$A:$BX,$D91+5,INDEX('Základní list'!$B:$B,MATCH($C91,'Základní list'!$A:$A,0),1))</f>
        <v>1620</v>
      </c>
      <c r="F91" s="48">
        <f>INDEX('1. závod'!$A:$BX,$D91+5,INDEX('Základní list'!$B:$B,MATCH($C91,'Základní list'!$A:$A,0),1)+1)</f>
        <v>4</v>
      </c>
      <c r="G91" s="52" t="str">
        <f>INDEX('1. závod'!$A:$BX,$D91+5,INDEX('Základní list'!$B:$B,MATCH($C91,'Základní list'!$A:$A,0),1)-2)</f>
        <v>Pavel Sofron</v>
      </c>
      <c r="H91" s="59">
        <f>INDEX('1. závod'!$A:$BX,$D91+5,INDEX('Základní list'!$B:$B,MATCH($C91,'Základní list'!$A:$A,0),1)-1)</f>
      </c>
      <c r="I91" s="45" t="s">
        <v>85</v>
      </c>
      <c r="J91" s="45">
        <v>12</v>
      </c>
      <c r="K91" s="48">
        <f>INDEX('2. závod'!$A:$BX,$J91+5,INDEX('Základní list'!$B:$B,MATCH($I91,'Základní list'!$A:$A,0),1))</f>
        <v>1040</v>
      </c>
      <c r="L91" s="48">
        <f>INDEX('2. závod'!$A:$BX,$J91+5,INDEX('Základní list'!$B:$B,MATCH($I91,'Základní list'!$A:$A,0),1)+1)</f>
        <v>12</v>
      </c>
      <c r="M91" s="52" t="str">
        <f>INDEX('2. závod'!$A:$BX,$J91+5,INDEX('Základní list'!$B:$B,MATCH($I91,'Základní list'!$A:$A,0),1)-2)</f>
        <v>Martin Janečka</v>
      </c>
      <c r="N91" s="60">
        <f>INDEX('2. závod'!$A:$BX,$J91+5,INDEX('Základní list'!$B:$B,MATCH($I91,'Základní list'!$A:$A,0),1)-1)</f>
      </c>
    </row>
    <row r="92" spans="2:14" ht="31.5" customHeight="1">
      <c r="B92" s="47">
        <v>88</v>
      </c>
      <c r="C92" s="45" t="s">
        <v>85</v>
      </c>
      <c r="D92" s="45">
        <v>13</v>
      </c>
      <c r="E92" s="48">
        <f>INDEX('1. závod'!$A:$BX,$D92+5,INDEX('Základní list'!$B:$B,MATCH($C92,'Základní list'!$A:$A,0),1))</f>
        <v>180</v>
      </c>
      <c r="F92" s="48">
        <f>INDEX('1. závod'!$A:$BX,$D92+5,INDEX('Základní list'!$B:$B,MATCH($C92,'Základní list'!$A:$A,0),1)+1)</f>
        <v>10</v>
      </c>
      <c r="G92" s="52" t="str">
        <f>INDEX('1. závod'!$A:$BX,$D92+5,INDEX('Základní list'!$B:$B,MATCH($C92,'Základní list'!$A:$A,0),1)-2)</f>
        <v>Ladislav Chalupa</v>
      </c>
      <c r="H92" s="59">
        <f>INDEX('1. závod'!$A:$BX,$D92+5,INDEX('Základní list'!$B:$B,MATCH($C92,'Základní list'!$A:$A,0),1)-1)</f>
      </c>
      <c r="I92" s="45" t="s">
        <v>85</v>
      </c>
      <c r="J92" s="45">
        <v>13</v>
      </c>
      <c r="K92" s="48">
        <f>INDEX('2. závod'!$A:$BX,$J92+5,INDEX('Základní list'!$B:$B,MATCH($I92,'Základní list'!$A:$A,0),1))</f>
        <v>660</v>
      </c>
      <c r="L92" s="48">
        <f>INDEX('2. závod'!$A:$BX,$J92+5,INDEX('Základní list'!$B:$B,MATCH($I92,'Základní list'!$A:$A,0),1)+1)</f>
        <v>14</v>
      </c>
      <c r="M92" s="52" t="str">
        <f>INDEX('2. závod'!$A:$BX,$J92+5,INDEX('Základní list'!$B:$B,MATCH($I92,'Základní list'!$A:$A,0),1)-2)</f>
        <v>Vladimír Šajerman</v>
      </c>
      <c r="N92" s="60">
        <f>INDEX('2. závod'!$A:$BX,$J92+5,INDEX('Základní list'!$B:$B,MATCH($I92,'Základní list'!$A:$A,0),1)-1)</f>
      </c>
    </row>
    <row r="93" spans="2:14" ht="31.5" customHeight="1">
      <c r="B93" s="47">
        <v>89</v>
      </c>
      <c r="C93" s="45" t="s">
        <v>85</v>
      </c>
      <c r="D93" s="45">
        <v>14</v>
      </c>
      <c r="E93" s="48">
        <f>INDEX('1. závod'!$A:$BX,$D93+5,INDEX('Základní list'!$B:$B,MATCH($C93,'Základní list'!$A:$A,0),1))</f>
        <v>2980</v>
      </c>
      <c r="F93" s="48">
        <f>INDEX('1. závod'!$A:$BX,$D93+5,INDEX('Základní list'!$B:$B,MATCH($C93,'Základní list'!$A:$A,0),1)+1)</f>
        <v>2</v>
      </c>
      <c r="G93" s="52" t="str">
        <f>INDEX('1. závod'!$A:$BX,$D93+5,INDEX('Základní list'!$B:$B,MATCH($C93,'Základní list'!$A:$A,0),1)-2)</f>
        <v>Ladislav Babica</v>
      </c>
      <c r="H93" s="59">
        <f>INDEX('1. závod'!$A:$BX,$D93+5,INDEX('Základní list'!$B:$B,MATCH($C93,'Základní list'!$A:$A,0),1)-1)</f>
      </c>
      <c r="I93" s="45" t="s">
        <v>85</v>
      </c>
      <c r="J93" s="45">
        <v>14</v>
      </c>
      <c r="K93" s="48">
        <f>INDEX('2. závod'!$A:$BX,$J93+5,INDEX('Základní list'!$B:$B,MATCH($I93,'Základní list'!$A:$A,0),1))</f>
        <v>3100</v>
      </c>
      <c r="L93" s="48">
        <f>INDEX('2. závod'!$A:$BX,$J93+5,INDEX('Základní list'!$B:$B,MATCH($I93,'Základní list'!$A:$A,0),1)+1)</f>
        <v>4</v>
      </c>
      <c r="M93" s="52" t="str">
        <f>INDEX('2. závod'!$A:$BX,$J93+5,INDEX('Základní list'!$B:$B,MATCH($I93,'Základní list'!$A:$A,0),1)-2)</f>
        <v>Jan Novák</v>
      </c>
      <c r="N93" s="60">
        <f>INDEX('2. závod'!$A:$BX,$J93+5,INDEX('Základní list'!$B:$B,MATCH($I93,'Základní list'!$A:$A,0),1)-1)</f>
      </c>
    </row>
    <row r="94" spans="2:14" ht="31.5" customHeight="1">
      <c r="B94" s="47">
        <v>90</v>
      </c>
      <c r="C94" s="45" t="s">
        <v>85</v>
      </c>
      <c r="D94" s="45">
        <v>15</v>
      </c>
      <c r="E94" s="48">
        <f>INDEX('1. závod'!$A:$BX,$D94+5,INDEX('Základní list'!$B:$B,MATCH($C94,'Základní list'!$A:$A,0),1))</f>
        <v>0</v>
      </c>
      <c r="F94" s="48">
        <f>INDEX('1. závod'!$A:$BX,$D94+5,INDEX('Základní list'!$B:$B,MATCH($C94,'Základní list'!$A:$A,0),1)+1)</f>
      </c>
      <c r="G94" s="52">
        <f>INDEX('1. závod'!$A:$BX,$D94+5,INDEX('Základní list'!$B:$B,MATCH($C94,'Základní list'!$A:$A,0),1)-2)</f>
      </c>
      <c r="H94" s="59">
        <f>INDEX('1. závod'!$A:$BX,$D94+5,INDEX('Základní list'!$B:$B,MATCH($C94,'Základní list'!$A:$A,0),1)-1)</f>
      </c>
      <c r="I94" s="45" t="s">
        <v>85</v>
      </c>
      <c r="J94" s="45">
        <v>15</v>
      </c>
      <c r="K94" s="48">
        <f>INDEX('2. závod'!$A:$BX,$J94+5,INDEX('Základní list'!$B:$B,MATCH($I94,'Základní list'!$A:$A,0),1))</f>
        <v>0</v>
      </c>
      <c r="L94" s="48">
        <f>INDEX('2. závod'!$A:$BX,$J94+5,INDEX('Základní list'!$B:$B,MATCH($I94,'Základní list'!$A:$A,0),1)+1)</f>
      </c>
      <c r="M94" s="52">
        <f>INDEX('2. závod'!$A:$BX,$J94+5,INDEX('Základní list'!$B:$B,MATCH($I94,'Základní list'!$A:$A,0),1)-2)</f>
      </c>
      <c r="N94" s="60">
        <f>INDEX('2. závod'!$A:$BX,$J94+5,INDEX('Základní list'!$B:$B,MATCH($I94,'Základní list'!$A:$A,0),1)-1)</f>
      </c>
    </row>
    <row r="95" spans="2:14" ht="31.5" customHeight="1">
      <c r="B95" s="47">
        <v>91</v>
      </c>
      <c r="C95" s="45" t="s">
        <v>43</v>
      </c>
      <c r="D95" s="45">
        <v>1</v>
      </c>
      <c r="E95" s="48">
        <f>INDEX('1. závod'!$A:$BX,$D95+5,INDEX('Základní list'!$B:$B,MATCH($C95,'Základní list'!$A:$A,0),1))</f>
        <v>2380</v>
      </c>
      <c r="F95" s="48">
        <f>INDEX('1. závod'!$A:$BX,$D95+5,INDEX('Základní list'!$B:$B,MATCH($C95,'Základní list'!$A:$A,0),1)+1)</f>
        <v>1</v>
      </c>
      <c r="G95" s="52" t="str">
        <f>INDEX('1. závod'!$A:$BX,$D95+5,INDEX('Základní list'!$B:$B,MATCH($C95,'Základní list'!$A:$A,0),1)-2)</f>
        <v>Marian Mokryš</v>
      </c>
      <c r="H95" s="59">
        <f>INDEX('1. závod'!$A:$BX,$D95+5,INDEX('Základní list'!$B:$B,MATCH($C95,'Základní list'!$A:$A,0),1)-1)</f>
      </c>
      <c r="I95" s="45" t="s">
        <v>43</v>
      </c>
      <c r="J95" s="45">
        <v>1</v>
      </c>
      <c r="K95" s="48">
        <f>INDEX('2. závod'!$A:$BX,$J95+5,INDEX('Základní list'!$B:$B,MATCH($I95,'Základní list'!$A:$A,0),1))</f>
        <v>740</v>
      </c>
      <c r="L95" s="48">
        <f>INDEX('2. závod'!$A:$BX,$J95+5,INDEX('Základní list'!$B:$B,MATCH($I95,'Základní list'!$A:$A,0),1)+1)</f>
        <v>13</v>
      </c>
      <c r="M95" s="52" t="str">
        <f>INDEX('2. závod'!$A:$BX,$J95+5,INDEX('Základní list'!$B:$B,MATCH($I95,'Základní list'!$A:$A,0),1)-2)</f>
        <v>Petr Podrápský</v>
      </c>
      <c r="N95" s="60">
        <f>INDEX('2. závod'!$A:$BX,$J95+5,INDEX('Základní list'!$B:$B,MATCH($I95,'Základní list'!$A:$A,0),1)-1)</f>
      </c>
    </row>
    <row r="96" spans="2:14" ht="31.5" customHeight="1">
      <c r="B96" s="47">
        <v>92</v>
      </c>
      <c r="C96" s="45" t="s">
        <v>43</v>
      </c>
      <c r="D96" s="45">
        <v>2</v>
      </c>
      <c r="E96" s="48">
        <f>INDEX('1. závod'!$A:$BX,$D96+5,INDEX('Základní list'!$B:$B,MATCH($C96,'Základní list'!$A:$A,0),1))</f>
        <v>180</v>
      </c>
      <c r="F96" s="48">
        <f>INDEX('1. závod'!$A:$BX,$D96+5,INDEX('Základní list'!$B:$B,MATCH($C96,'Základní list'!$A:$A,0),1)+1)</f>
        <v>13</v>
      </c>
      <c r="G96" s="52" t="str">
        <f>INDEX('1. závod'!$A:$BX,$D96+5,INDEX('Základní list'!$B:$B,MATCH($C96,'Základní list'!$A:$A,0),1)-2)</f>
        <v>Juraj Šurgota</v>
      </c>
      <c r="H96" s="59">
        <f>INDEX('1. závod'!$A:$BX,$D96+5,INDEX('Základní list'!$B:$B,MATCH($C96,'Základní list'!$A:$A,0),1)-1)</f>
      </c>
      <c r="I96" s="45" t="s">
        <v>43</v>
      </c>
      <c r="J96" s="45">
        <v>2</v>
      </c>
      <c r="K96" s="48">
        <f>INDEX('2. závod'!$A:$BX,$J96+5,INDEX('Základní list'!$B:$B,MATCH($I96,'Základní list'!$A:$A,0),1))</f>
        <v>420</v>
      </c>
      <c r="L96" s="48">
        <f>INDEX('2. závod'!$A:$BX,$J96+5,INDEX('Základní list'!$B:$B,MATCH($I96,'Základní list'!$A:$A,0),1)+1)</f>
        <v>14</v>
      </c>
      <c r="M96" s="52" t="str">
        <f>INDEX('2. závod'!$A:$BX,$J96+5,INDEX('Základní list'!$B:$B,MATCH($I96,'Základní list'!$A:$A,0),1)-2)</f>
        <v>Tomáš Kukelka</v>
      </c>
      <c r="N96" s="60">
        <f>INDEX('2. závod'!$A:$BX,$J96+5,INDEX('Základní list'!$B:$B,MATCH($I96,'Základní list'!$A:$A,0),1)-1)</f>
      </c>
    </row>
    <row r="97" spans="2:14" ht="31.5" customHeight="1">
      <c r="B97" s="47">
        <v>93</v>
      </c>
      <c r="C97" s="45" t="s">
        <v>43</v>
      </c>
      <c r="D97" s="45">
        <v>3</v>
      </c>
      <c r="E97" s="48">
        <f>INDEX('1. závod'!$A:$BX,$D97+5,INDEX('Základní list'!$B:$B,MATCH($C97,'Základní list'!$A:$A,0),1))</f>
        <v>1760</v>
      </c>
      <c r="F97" s="48">
        <f>INDEX('1. závod'!$A:$BX,$D97+5,INDEX('Základní list'!$B:$B,MATCH($C97,'Základní list'!$A:$A,0),1)+1)</f>
        <v>3</v>
      </c>
      <c r="G97" s="52" t="str">
        <f>INDEX('1. závod'!$A:$BX,$D97+5,INDEX('Základní list'!$B:$B,MATCH($C97,'Základní list'!$A:$A,0),1)-2)</f>
        <v>Jiří Ouředníček </v>
      </c>
      <c r="H97" s="59">
        <f>INDEX('1. závod'!$A:$BX,$D97+5,INDEX('Základní list'!$B:$B,MATCH($C97,'Základní list'!$A:$A,0),1)-1)</f>
      </c>
      <c r="I97" s="45" t="s">
        <v>43</v>
      </c>
      <c r="J97" s="45">
        <v>3</v>
      </c>
      <c r="K97" s="48">
        <f>INDEX('2. závod'!$A:$BX,$J97+5,INDEX('Základní list'!$B:$B,MATCH($I97,'Základní list'!$A:$A,0),1))</f>
        <v>2440</v>
      </c>
      <c r="L97" s="48">
        <f>INDEX('2. závod'!$A:$BX,$J97+5,INDEX('Základní list'!$B:$B,MATCH($I97,'Základní list'!$A:$A,0),1)+1)</f>
        <v>3</v>
      </c>
      <c r="M97" s="52" t="str">
        <f>INDEX('2. závod'!$A:$BX,$J97+5,INDEX('Základní list'!$B:$B,MATCH($I97,'Základní list'!$A:$A,0),1)-2)</f>
        <v>Josef Panocha</v>
      </c>
      <c r="N97" s="60">
        <f>INDEX('2. závod'!$A:$BX,$J97+5,INDEX('Základní list'!$B:$B,MATCH($I97,'Základní list'!$A:$A,0),1)-1)</f>
      </c>
    </row>
    <row r="98" spans="2:14" ht="31.5" customHeight="1">
      <c r="B98" s="47">
        <v>94</v>
      </c>
      <c r="C98" s="45" t="s">
        <v>43</v>
      </c>
      <c r="D98" s="45">
        <v>4</v>
      </c>
      <c r="E98" s="48">
        <f>INDEX('1. závod'!$A:$BX,$D98+5,INDEX('Základní list'!$B:$B,MATCH($C98,'Základní list'!$A:$A,0),1))</f>
        <v>140</v>
      </c>
      <c r="F98" s="48">
        <f>INDEX('1. závod'!$A:$BX,$D98+5,INDEX('Základní list'!$B:$B,MATCH($C98,'Základní list'!$A:$A,0),1)+1)</f>
        <v>14</v>
      </c>
      <c r="G98" s="52" t="str">
        <f>INDEX('1. závod'!$A:$BX,$D98+5,INDEX('Základní list'!$B:$B,MATCH($C98,'Základní list'!$A:$A,0),1)-2)</f>
        <v>Pavel Mařík</v>
      </c>
      <c r="H98" s="59">
        <f>INDEX('1. závod'!$A:$BX,$D98+5,INDEX('Základní list'!$B:$B,MATCH($C98,'Základní list'!$A:$A,0),1)-1)</f>
      </c>
      <c r="I98" s="45" t="s">
        <v>43</v>
      </c>
      <c r="J98" s="45">
        <v>4</v>
      </c>
      <c r="K98" s="48">
        <f>INDEX('2. závod'!$A:$BX,$J98+5,INDEX('Základní list'!$B:$B,MATCH($I98,'Základní list'!$A:$A,0),1))</f>
        <v>2260</v>
      </c>
      <c r="L98" s="48">
        <f>INDEX('2. závod'!$A:$BX,$J98+5,INDEX('Základní list'!$B:$B,MATCH($I98,'Základní list'!$A:$A,0),1)+1)</f>
        <v>5</v>
      </c>
      <c r="M98" s="52" t="str">
        <f>INDEX('2. závod'!$A:$BX,$J98+5,INDEX('Základní list'!$B:$B,MATCH($I98,'Základní list'!$A:$A,0),1)-2)</f>
        <v>Vladimír Plachý</v>
      </c>
      <c r="N98" s="60">
        <f>INDEX('2. závod'!$A:$BX,$J98+5,INDEX('Základní list'!$B:$B,MATCH($I98,'Základní list'!$A:$A,0),1)-1)</f>
      </c>
    </row>
    <row r="99" spans="2:14" ht="31.5" customHeight="1">
      <c r="B99" s="47">
        <v>95</v>
      </c>
      <c r="C99" s="45" t="s">
        <v>43</v>
      </c>
      <c r="D99" s="45">
        <v>5</v>
      </c>
      <c r="E99" s="48">
        <f>INDEX('1. závod'!$A:$BX,$D99+5,INDEX('Základní list'!$B:$B,MATCH($C99,'Základní list'!$A:$A,0),1))</f>
        <v>300</v>
      </c>
      <c r="F99" s="48">
        <f>INDEX('1. závod'!$A:$BX,$D99+5,INDEX('Základní list'!$B:$B,MATCH($C99,'Základní list'!$A:$A,0),1)+1)</f>
        <v>11</v>
      </c>
      <c r="G99" s="52" t="str">
        <f>INDEX('1. závod'!$A:$BX,$D99+5,INDEX('Základní list'!$B:$B,MATCH($C99,'Základní list'!$A:$A,0),1)-2)</f>
        <v>Martin Šedivý</v>
      </c>
      <c r="H99" s="59">
        <f>INDEX('1. závod'!$A:$BX,$D99+5,INDEX('Základní list'!$B:$B,MATCH($C99,'Základní list'!$A:$A,0),1)-1)</f>
      </c>
      <c r="I99" s="45" t="s">
        <v>43</v>
      </c>
      <c r="J99" s="45">
        <v>5</v>
      </c>
      <c r="K99" s="48">
        <f>INDEX('2. závod'!$A:$BX,$J99+5,INDEX('Základní list'!$B:$B,MATCH($I99,'Základní list'!$A:$A,0),1))</f>
        <v>1760</v>
      </c>
      <c r="L99" s="48">
        <f>INDEX('2. závod'!$A:$BX,$J99+5,INDEX('Základní list'!$B:$B,MATCH($I99,'Základní list'!$A:$A,0),1)+1)</f>
        <v>9</v>
      </c>
      <c r="M99" s="52" t="str">
        <f>INDEX('2. závod'!$A:$BX,$J99+5,INDEX('Základní list'!$B:$B,MATCH($I99,'Základní list'!$A:$A,0),1)-2)</f>
        <v>Radek Maruška</v>
      </c>
      <c r="N99" s="60">
        <f>INDEX('2. závod'!$A:$BX,$J99+5,INDEX('Základní list'!$B:$B,MATCH($I99,'Základní list'!$A:$A,0),1)-1)</f>
      </c>
    </row>
    <row r="100" spans="2:14" ht="31.5" customHeight="1">
      <c r="B100" s="47">
        <v>96</v>
      </c>
      <c r="C100" s="45" t="s">
        <v>43</v>
      </c>
      <c r="D100" s="45">
        <v>6</v>
      </c>
      <c r="E100" s="48">
        <f>INDEX('1. závod'!$A:$BX,$D100+5,INDEX('Základní list'!$B:$B,MATCH($C100,'Základní list'!$A:$A,0),1))</f>
        <v>1620</v>
      </c>
      <c r="F100" s="48">
        <f>INDEX('1. závod'!$A:$BX,$D100+5,INDEX('Základní list'!$B:$B,MATCH($C100,'Základní list'!$A:$A,0),1)+1)</f>
        <v>4</v>
      </c>
      <c r="G100" s="52" t="str">
        <f>INDEX('1. závod'!$A:$BX,$D100+5,INDEX('Základní list'!$B:$B,MATCH($C100,'Základní list'!$A:$A,0),1)-2)</f>
        <v>Karel Staněk</v>
      </c>
      <c r="H100" s="59">
        <f>INDEX('1. závod'!$A:$BX,$D100+5,INDEX('Základní list'!$B:$B,MATCH($C100,'Základní list'!$A:$A,0),1)-1)</f>
      </c>
      <c r="I100" s="45" t="s">
        <v>43</v>
      </c>
      <c r="J100" s="45">
        <v>6</v>
      </c>
      <c r="K100" s="48">
        <f>INDEX('2. závod'!$A:$BX,$J100+5,INDEX('Základní list'!$B:$B,MATCH($I100,'Základní list'!$A:$A,0),1))</f>
        <v>2080</v>
      </c>
      <c r="L100" s="48">
        <f>INDEX('2. závod'!$A:$BX,$J100+5,INDEX('Základní list'!$B:$B,MATCH($I100,'Základní list'!$A:$A,0),1)+1)</f>
        <v>7</v>
      </c>
      <c r="M100" s="52" t="str">
        <f>INDEX('2. závod'!$A:$BX,$J100+5,INDEX('Základní list'!$B:$B,MATCH($I100,'Základní list'!$A:$A,0),1)-2)</f>
        <v>Luboš Vacek</v>
      </c>
      <c r="N100" s="60">
        <f>INDEX('2. závod'!$A:$BX,$J100+5,INDEX('Základní list'!$B:$B,MATCH($I100,'Základní list'!$A:$A,0),1)-1)</f>
      </c>
    </row>
    <row r="101" spans="2:14" ht="31.5" customHeight="1">
      <c r="B101" s="47">
        <v>97</v>
      </c>
      <c r="C101" s="45" t="s">
        <v>43</v>
      </c>
      <c r="D101" s="45">
        <v>7</v>
      </c>
      <c r="E101" s="48">
        <f>INDEX('1. závod'!$A:$BX,$D101+5,INDEX('Základní list'!$B:$B,MATCH($C101,'Základní list'!$A:$A,0),1))</f>
        <v>440</v>
      </c>
      <c r="F101" s="48">
        <f>INDEX('1. závod'!$A:$BX,$D101+5,INDEX('Základní list'!$B:$B,MATCH($C101,'Základní list'!$A:$A,0),1)+1)</f>
        <v>8.5</v>
      </c>
      <c r="G101" s="52" t="str">
        <f>INDEX('1. závod'!$A:$BX,$D101+5,INDEX('Základní list'!$B:$B,MATCH($C101,'Základní list'!$A:$A,0),1)-2)</f>
        <v>Petr Kalenský</v>
      </c>
      <c r="H101" s="59">
        <f>INDEX('1. závod'!$A:$BX,$D101+5,INDEX('Základní list'!$B:$B,MATCH($C101,'Základní list'!$A:$A,0),1)-1)</f>
      </c>
      <c r="I101" s="45" t="s">
        <v>43</v>
      </c>
      <c r="J101" s="45">
        <v>7</v>
      </c>
      <c r="K101" s="48">
        <f>INDEX('2. závod'!$A:$BX,$J101+5,INDEX('Základní list'!$B:$B,MATCH($I101,'Základní list'!$A:$A,0),1))</f>
        <v>7460</v>
      </c>
      <c r="L101" s="48">
        <f>INDEX('2. závod'!$A:$BX,$J101+5,INDEX('Základní list'!$B:$B,MATCH($I101,'Základní list'!$A:$A,0),1)+1)</f>
        <v>1</v>
      </c>
      <c r="M101" s="52" t="str">
        <f>INDEX('2. závod'!$A:$BX,$J101+5,INDEX('Základní list'!$B:$B,MATCH($I101,'Základní list'!$A:$A,0),1)-2)</f>
        <v>Radek Štěpnička</v>
      </c>
      <c r="N101" s="60">
        <f>INDEX('2. závod'!$A:$BX,$J101+5,INDEX('Základní list'!$B:$B,MATCH($I101,'Základní list'!$A:$A,0),1)-1)</f>
      </c>
    </row>
    <row r="102" spans="2:14" ht="31.5" customHeight="1">
      <c r="B102" s="47">
        <v>98</v>
      </c>
      <c r="C102" s="45" t="s">
        <v>43</v>
      </c>
      <c r="D102" s="45">
        <v>8</v>
      </c>
      <c r="E102" s="48">
        <f>INDEX('1. závod'!$A:$BX,$D102+5,INDEX('Základní list'!$B:$B,MATCH($C102,'Základní list'!$A:$A,0),1))</f>
        <v>440</v>
      </c>
      <c r="F102" s="48">
        <f>INDEX('1. závod'!$A:$BX,$D102+5,INDEX('Základní list'!$B:$B,MATCH($C102,'Základní list'!$A:$A,0),1)+1)</f>
        <v>8.5</v>
      </c>
      <c r="G102" s="52" t="str">
        <f>INDEX('1. závod'!$A:$BX,$D102+5,INDEX('Základní list'!$B:$B,MATCH($C102,'Základní list'!$A:$A,0),1)-2)</f>
        <v>Miroslav Stejskal</v>
      </c>
      <c r="H102" s="59">
        <f>INDEX('1. závod'!$A:$BX,$D102+5,INDEX('Základní list'!$B:$B,MATCH($C102,'Základní list'!$A:$A,0),1)-1)</f>
      </c>
      <c r="I102" s="45" t="s">
        <v>43</v>
      </c>
      <c r="J102" s="45">
        <v>8</v>
      </c>
      <c r="K102" s="48">
        <f>INDEX('2. závod'!$A:$BX,$J102+5,INDEX('Základní list'!$B:$B,MATCH($I102,'Základní list'!$A:$A,0),1))</f>
        <v>1500</v>
      </c>
      <c r="L102" s="48">
        <f>INDEX('2. závod'!$A:$BX,$J102+5,INDEX('Základní list'!$B:$B,MATCH($I102,'Základní list'!$A:$A,0),1)+1)</f>
        <v>11</v>
      </c>
      <c r="M102" s="52" t="str">
        <f>INDEX('2. závod'!$A:$BX,$J102+5,INDEX('Základní list'!$B:$B,MATCH($I102,'Základní list'!$A:$A,0),1)-2)</f>
        <v>Václav Hrubeš</v>
      </c>
      <c r="N102" s="60">
        <f>INDEX('2. závod'!$A:$BX,$J102+5,INDEX('Základní list'!$B:$B,MATCH($I102,'Základní list'!$A:$A,0),1)-1)</f>
      </c>
    </row>
    <row r="103" spans="2:14" ht="31.5" customHeight="1">
      <c r="B103" s="47">
        <v>99</v>
      </c>
      <c r="C103" s="45" t="s">
        <v>43</v>
      </c>
      <c r="D103" s="45">
        <v>9</v>
      </c>
      <c r="E103" s="48">
        <f>INDEX('1. závod'!$A:$BX,$D103+5,INDEX('Základní list'!$B:$B,MATCH($C103,'Základní list'!$A:$A,0),1))</f>
        <v>1060</v>
      </c>
      <c r="F103" s="48">
        <f>INDEX('1. závod'!$A:$BX,$D103+5,INDEX('Základní list'!$B:$B,MATCH($C103,'Základní list'!$A:$A,0),1)+1)</f>
        <v>6</v>
      </c>
      <c r="G103" s="52" t="str">
        <f>INDEX('1. závod'!$A:$BX,$D103+5,INDEX('Základní list'!$B:$B,MATCH($C103,'Základní list'!$A:$A,0),1)-2)</f>
        <v>Matěj Kos</v>
      </c>
      <c r="H103" s="59">
        <f>INDEX('1. závod'!$A:$BX,$D103+5,INDEX('Základní list'!$B:$B,MATCH($C103,'Základní list'!$A:$A,0),1)-1)</f>
      </c>
      <c r="I103" s="45" t="s">
        <v>43</v>
      </c>
      <c r="J103" s="45">
        <v>9</v>
      </c>
      <c r="K103" s="48">
        <f>INDEX('2. závod'!$A:$BX,$J103+5,INDEX('Základní list'!$B:$B,MATCH($I103,'Základní list'!$A:$A,0),1))</f>
        <v>2060</v>
      </c>
      <c r="L103" s="48">
        <f>INDEX('2. závod'!$A:$BX,$J103+5,INDEX('Základní list'!$B:$B,MATCH($I103,'Základní list'!$A:$A,0),1)+1)</f>
        <v>8</v>
      </c>
      <c r="M103" s="52" t="str">
        <f>INDEX('2. závod'!$A:$BX,$J103+5,INDEX('Základní list'!$B:$B,MATCH($I103,'Základní list'!$A:$A,0),1)-2)</f>
        <v>Jiří Voráč</v>
      </c>
      <c r="N103" s="60">
        <f>INDEX('2. závod'!$A:$BX,$J103+5,INDEX('Základní list'!$B:$B,MATCH($I103,'Základní list'!$A:$A,0),1)-1)</f>
      </c>
    </row>
    <row r="104" spans="2:14" ht="31.5" customHeight="1">
      <c r="B104" s="47">
        <v>100</v>
      </c>
      <c r="C104" s="45" t="s">
        <v>43</v>
      </c>
      <c r="D104" s="45">
        <v>10</v>
      </c>
      <c r="E104" s="48">
        <f>INDEX('1. závod'!$A:$BX,$D104+5,INDEX('Základní list'!$B:$B,MATCH($C104,'Základní list'!$A:$A,0),1))</f>
        <v>860</v>
      </c>
      <c r="F104" s="48">
        <f>INDEX('1. závod'!$A:$BX,$D104+5,INDEX('Základní list'!$B:$B,MATCH($C104,'Základní list'!$A:$A,0),1)+1)</f>
        <v>7</v>
      </c>
      <c r="G104" s="52" t="str">
        <f>INDEX('1. závod'!$A:$BX,$D104+5,INDEX('Základní list'!$B:$B,MATCH($C104,'Základní list'!$A:$A,0),1)-2)</f>
        <v>Zdeněk MalyPetr </v>
      </c>
      <c r="H104" s="59">
        <f>INDEX('1. závod'!$A:$BX,$D104+5,INDEX('Základní list'!$B:$B,MATCH($C104,'Základní list'!$A:$A,0),1)-1)</f>
      </c>
      <c r="I104" s="45" t="s">
        <v>43</v>
      </c>
      <c r="J104" s="45">
        <v>10</v>
      </c>
      <c r="K104" s="48">
        <f>INDEX('2. závod'!$A:$BX,$J104+5,INDEX('Základní list'!$B:$B,MATCH($I104,'Základní list'!$A:$A,0),1))</f>
        <v>860</v>
      </c>
      <c r="L104" s="48">
        <f>INDEX('2. závod'!$A:$BX,$J104+5,INDEX('Základní list'!$B:$B,MATCH($I104,'Základní list'!$A:$A,0),1)+1)</f>
        <v>12</v>
      </c>
      <c r="M104" s="52" t="str">
        <f>INDEX('2. závod'!$A:$BX,$J104+5,INDEX('Základní list'!$B:$B,MATCH($I104,'Základní list'!$A:$A,0),1)-2)</f>
        <v>Milan Kratochvíl</v>
      </c>
      <c r="N104" s="60">
        <f>INDEX('2. závod'!$A:$BX,$J104+5,INDEX('Základní list'!$B:$B,MATCH($I104,'Základní list'!$A:$A,0),1)-1)</f>
      </c>
    </row>
    <row r="105" spans="2:14" ht="31.5" customHeight="1">
      <c r="B105" s="47">
        <v>101</v>
      </c>
      <c r="C105" s="45" t="s">
        <v>43</v>
      </c>
      <c r="D105" s="45">
        <v>11</v>
      </c>
      <c r="E105" s="48">
        <f>INDEX('1. závod'!$A:$BX,$D105+5,INDEX('Základní list'!$B:$B,MATCH($C105,'Základní list'!$A:$A,0),1))</f>
        <v>1300</v>
      </c>
      <c r="F105" s="48">
        <f>INDEX('1. závod'!$A:$BX,$D105+5,INDEX('Základní list'!$B:$B,MATCH($C105,'Základní list'!$A:$A,0),1)+1)</f>
        <v>5</v>
      </c>
      <c r="G105" s="52" t="str">
        <f>INDEX('1. závod'!$A:$BX,$D105+5,INDEX('Základní list'!$B:$B,MATCH($C105,'Základní list'!$A:$A,0),1)-2)</f>
        <v>Michal Řehoř</v>
      </c>
      <c r="H105" s="59">
        <f>INDEX('1. závod'!$A:$BX,$D105+5,INDEX('Základní list'!$B:$B,MATCH($C105,'Základní list'!$A:$A,0),1)-1)</f>
      </c>
      <c r="I105" s="45" t="s">
        <v>43</v>
      </c>
      <c r="J105" s="45">
        <v>11</v>
      </c>
      <c r="K105" s="48">
        <f>INDEX('2. závod'!$A:$BX,$J105+5,INDEX('Základní list'!$B:$B,MATCH($I105,'Základní list'!$A:$A,0),1))</f>
        <v>2380</v>
      </c>
      <c r="L105" s="48">
        <f>INDEX('2. závod'!$A:$BX,$J105+5,INDEX('Základní list'!$B:$B,MATCH($I105,'Základní list'!$A:$A,0),1)+1)</f>
        <v>4</v>
      </c>
      <c r="M105" s="52" t="str">
        <f>INDEX('2. závod'!$A:$BX,$J105+5,INDEX('Základní list'!$B:$B,MATCH($I105,'Základní list'!$A:$A,0),1)-2)</f>
        <v>Ladislav Češka</v>
      </c>
      <c r="N105" s="60">
        <f>INDEX('2. závod'!$A:$BX,$J105+5,INDEX('Základní list'!$B:$B,MATCH($I105,'Základní list'!$A:$A,0),1)-1)</f>
      </c>
    </row>
    <row r="106" spans="2:14" ht="31.5" customHeight="1">
      <c r="B106" s="47">
        <v>102</v>
      </c>
      <c r="C106" s="45" t="s">
        <v>43</v>
      </c>
      <c r="D106" s="45">
        <v>12</v>
      </c>
      <c r="E106" s="48">
        <f>INDEX('1. závod'!$A:$BX,$D106+5,INDEX('Základní list'!$B:$B,MATCH($C106,'Základní list'!$A:$A,0),1))</f>
        <v>260</v>
      </c>
      <c r="F106" s="48">
        <f>INDEX('1. závod'!$A:$BX,$D106+5,INDEX('Základní list'!$B:$B,MATCH($C106,'Základní list'!$A:$A,0),1)+1)</f>
        <v>12</v>
      </c>
      <c r="G106" s="52" t="str">
        <f>INDEX('1. závod'!$A:$BX,$D106+5,INDEX('Základní list'!$B:$B,MATCH($C106,'Základní list'!$A:$A,0),1)-2)</f>
        <v>Václav Sochor</v>
      </c>
      <c r="H106" s="59">
        <f>INDEX('1. závod'!$A:$BX,$D106+5,INDEX('Základní list'!$B:$B,MATCH($C106,'Základní list'!$A:$A,0),1)-1)</f>
      </c>
      <c r="I106" s="45" t="s">
        <v>43</v>
      </c>
      <c r="J106" s="45">
        <v>12</v>
      </c>
      <c r="K106" s="48">
        <f>INDEX('2. závod'!$A:$BX,$J106+5,INDEX('Základní list'!$B:$B,MATCH($I106,'Základní list'!$A:$A,0),1))</f>
        <v>2100</v>
      </c>
      <c r="L106" s="48">
        <f>INDEX('2. závod'!$A:$BX,$J106+5,INDEX('Základní list'!$B:$B,MATCH($I106,'Základní list'!$A:$A,0),1)+1)</f>
        <v>6</v>
      </c>
      <c r="M106" s="52" t="str">
        <f>INDEX('2. závod'!$A:$BX,$J106+5,INDEX('Základní list'!$B:$B,MATCH($I106,'Základní list'!$A:$A,0),1)-2)</f>
        <v>Viktor Pavelka</v>
      </c>
      <c r="N106" s="60">
        <f>INDEX('2. závod'!$A:$BX,$J106+5,INDEX('Základní list'!$B:$B,MATCH($I106,'Základní list'!$A:$A,0),1)-1)</f>
      </c>
    </row>
    <row r="107" spans="2:14" ht="31.5" customHeight="1">
      <c r="B107" s="47">
        <v>103</v>
      </c>
      <c r="C107" s="45" t="s">
        <v>43</v>
      </c>
      <c r="D107" s="45">
        <v>13</v>
      </c>
      <c r="E107" s="48">
        <f>INDEX('1. závod'!$A:$BX,$D107+5,INDEX('Základní list'!$B:$B,MATCH($C107,'Základní list'!$A:$A,0),1))</f>
        <v>2100</v>
      </c>
      <c r="F107" s="48">
        <f>INDEX('1. závod'!$A:$BX,$D107+5,INDEX('Základní list'!$B:$B,MATCH($C107,'Základní list'!$A:$A,0),1)+1)</f>
        <v>2</v>
      </c>
      <c r="G107" s="52" t="str">
        <f>INDEX('1. závod'!$A:$BX,$D107+5,INDEX('Základní list'!$B:$B,MATCH($C107,'Základní list'!$A:$A,0),1)-2)</f>
        <v>Jaroslav Konopásek</v>
      </c>
      <c r="H107" s="59">
        <f>INDEX('1. závod'!$A:$BX,$D107+5,INDEX('Základní list'!$B:$B,MATCH($C107,'Základní list'!$A:$A,0),1)-1)</f>
      </c>
      <c r="I107" s="45" t="s">
        <v>43</v>
      </c>
      <c r="J107" s="45">
        <v>13</v>
      </c>
      <c r="K107" s="48">
        <f>INDEX('2. závod'!$A:$BX,$J107+5,INDEX('Základní list'!$B:$B,MATCH($I107,'Základní list'!$A:$A,0),1))</f>
        <v>5480</v>
      </c>
      <c r="L107" s="48">
        <f>INDEX('2. závod'!$A:$BX,$J107+5,INDEX('Základní list'!$B:$B,MATCH($I107,'Základní list'!$A:$A,0),1)+1)</f>
        <v>2</v>
      </c>
      <c r="M107" s="52" t="str">
        <f>INDEX('2. závod'!$A:$BX,$J107+5,INDEX('Základní list'!$B:$B,MATCH($I107,'Základní list'!$A:$A,0),1)-2)</f>
        <v>Milan Juřík</v>
      </c>
      <c r="N107" s="60">
        <f>INDEX('2. závod'!$A:$BX,$J107+5,INDEX('Základní list'!$B:$B,MATCH($I107,'Základní list'!$A:$A,0),1)-1)</f>
      </c>
    </row>
    <row r="108" spans="2:14" ht="31.5" customHeight="1">
      <c r="B108" s="47">
        <v>104</v>
      </c>
      <c r="C108" s="45" t="s">
        <v>43</v>
      </c>
      <c r="D108" s="45">
        <v>14</v>
      </c>
      <c r="E108" s="48">
        <f>INDEX('1. závod'!$A:$BX,$D108+5,INDEX('Základní list'!$B:$B,MATCH($C108,'Základní list'!$A:$A,0),1))</f>
        <v>340</v>
      </c>
      <c r="F108" s="48">
        <f>INDEX('1. závod'!$A:$BX,$D108+5,INDEX('Základní list'!$B:$B,MATCH($C108,'Základní list'!$A:$A,0),1)+1)</f>
        <v>10</v>
      </c>
      <c r="G108" s="52" t="str">
        <f>INDEX('1. závod'!$A:$BX,$D108+5,INDEX('Základní list'!$B:$B,MATCH($C108,'Základní list'!$A:$A,0),1)-2)</f>
        <v>Petr Kysela</v>
      </c>
      <c r="H108" s="59">
        <f>INDEX('1. závod'!$A:$BX,$D108+5,INDEX('Základní list'!$B:$B,MATCH($C108,'Základní list'!$A:$A,0),1)-1)</f>
      </c>
      <c r="I108" s="45" t="s">
        <v>43</v>
      </c>
      <c r="J108" s="45">
        <v>14</v>
      </c>
      <c r="K108" s="48">
        <f>INDEX('2. závod'!$A:$BX,$J108+5,INDEX('Základní list'!$B:$B,MATCH($I108,'Základní list'!$A:$A,0),1))</f>
        <v>1540</v>
      </c>
      <c r="L108" s="48">
        <f>INDEX('2. závod'!$A:$BX,$J108+5,INDEX('Základní list'!$B:$B,MATCH($I108,'Základní list'!$A:$A,0),1)+1)</f>
        <v>10</v>
      </c>
      <c r="M108" s="52" t="str">
        <f>INDEX('2. závod'!$A:$BX,$J108+5,INDEX('Základní list'!$B:$B,MATCH($I108,'Základní list'!$A:$A,0),1)-2)</f>
        <v>Michal Řehoř</v>
      </c>
      <c r="N108" s="60">
        <f>INDEX('2. závod'!$A:$BX,$J108+5,INDEX('Základní list'!$B:$B,MATCH($I108,'Základní list'!$A:$A,0),1)-1)</f>
      </c>
    </row>
    <row r="109" spans="2:14" ht="31.5" customHeight="1">
      <c r="B109" s="47">
        <v>105</v>
      </c>
      <c r="C109" s="45" t="s">
        <v>43</v>
      </c>
      <c r="D109" s="45">
        <v>15</v>
      </c>
      <c r="E109" s="48">
        <f>INDEX('1. závod'!$A:$BX,$D109+5,INDEX('Základní list'!$B:$B,MATCH($C109,'Základní list'!$A:$A,0),1))</f>
        <v>0</v>
      </c>
      <c r="F109" s="48">
        <f>INDEX('1. závod'!$A:$BX,$D109+5,INDEX('Základní list'!$B:$B,MATCH($C109,'Základní list'!$A:$A,0),1)+1)</f>
      </c>
      <c r="G109" s="52">
        <f>INDEX('1. závod'!$A:$BX,$D109+5,INDEX('Základní list'!$B:$B,MATCH($C109,'Základní list'!$A:$A,0),1)-2)</f>
      </c>
      <c r="H109" s="59">
        <f>INDEX('1. závod'!$A:$BX,$D109+5,INDEX('Základní list'!$B:$B,MATCH($C109,'Základní list'!$A:$A,0),1)-1)</f>
      </c>
      <c r="I109" s="45" t="s">
        <v>43</v>
      </c>
      <c r="J109" s="45">
        <v>15</v>
      </c>
      <c r="K109" s="48">
        <f>INDEX('2. závod'!$A:$BX,$J109+5,INDEX('Základní list'!$B:$B,MATCH($I109,'Základní list'!$A:$A,0),1))</f>
        <v>0</v>
      </c>
      <c r="L109" s="48">
        <f>INDEX('2. závod'!$A:$BX,$J109+5,INDEX('Základní list'!$B:$B,MATCH($I109,'Základní list'!$A:$A,0),1)+1)</f>
      </c>
      <c r="M109" s="52">
        <f>INDEX('2. závod'!$A:$BX,$J109+5,INDEX('Základní list'!$B:$B,MATCH($I109,'Základní list'!$A:$A,0),1)-2)</f>
      </c>
      <c r="N109" s="60">
        <f>INDEX('2. závod'!$A:$BX,$J109+5,INDEX('Základní list'!$B:$B,MATCH($I109,'Základní list'!$A:$A,0),1)-1)</f>
      </c>
    </row>
    <row r="110" spans="2:14" ht="31.5" customHeight="1">
      <c r="B110" s="47">
        <v>106</v>
      </c>
      <c r="C110" s="45" t="s">
        <v>64</v>
      </c>
      <c r="D110" s="45">
        <v>1</v>
      </c>
      <c r="E110" s="48">
        <f>INDEX('1. závod'!$A:$BX,$D110+5,INDEX('Základní list'!$B:$B,MATCH($C110,'Základní list'!$A:$A,0),1))</f>
        <v>0</v>
      </c>
      <c r="F110" s="48">
        <f>INDEX('1. závod'!$A:$BX,$D110+5,INDEX('Základní list'!$B:$B,MATCH($C110,'Základní list'!$A:$A,0),1)+1)</f>
        <v>13.5</v>
      </c>
      <c r="G110" s="52" t="str">
        <f>INDEX('1. závod'!$A:$BX,$D110+5,INDEX('Základní list'!$B:$B,MATCH($C110,'Základní list'!$A:$A,0),1)-2)</f>
        <v>Luboš Vacek</v>
      </c>
      <c r="H110" s="59">
        <f>INDEX('1. závod'!$A:$BX,$D110+5,INDEX('Základní list'!$B:$B,MATCH($C110,'Základní list'!$A:$A,0),1)-1)</f>
      </c>
      <c r="I110" s="45" t="s">
        <v>64</v>
      </c>
      <c r="J110" s="45">
        <v>1</v>
      </c>
      <c r="K110" s="48">
        <f>INDEX('2. závod'!$A:$BX,$J110+5,INDEX('Základní list'!$B:$B,MATCH($I110,'Základní list'!$A:$A,0),1))</f>
        <v>1600</v>
      </c>
      <c r="L110" s="48">
        <f>INDEX('2. závod'!$A:$BX,$J110+5,INDEX('Základní list'!$B:$B,MATCH($I110,'Základní list'!$A:$A,0),1)+1)</f>
        <v>12</v>
      </c>
      <c r="M110" s="52" t="str">
        <f>INDEX('2. závod'!$A:$BX,$J110+5,INDEX('Základní list'!$B:$B,MATCH($I110,'Základní list'!$A:$A,0),1)-2)</f>
        <v>Vladimír Novotný</v>
      </c>
      <c r="N110" s="60">
        <f>INDEX('2. závod'!$A:$BX,$J110+5,INDEX('Základní list'!$B:$B,MATCH($I110,'Základní list'!$A:$A,0),1)-1)</f>
      </c>
    </row>
    <row r="111" spans="2:14" ht="31.5" customHeight="1">
      <c r="B111" s="47">
        <v>107</v>
      </c>
      <c r="C111" s="45" t="s">
        <v>64</v>
      </c>
      <c r="D111" s="45">
        <v>2</v>
      </c>
      <c r="E111" s="48">
        <f>INDEX('1. závod'!$A:$BX,$D111+5,INDEX('Základní list'!$B:$B,MATCH($C111,'Základní list'!$A:$A,0),1))</f>
        <v>0</v>
      </c>
      <c r="F111" s="48">
        <f>INDEX('1. závod'!$A:$BX,$D111+5,INDEX('Základní list'!$B:$B,MATCH($C111,'Základní list'!$A:$A,0),1)+1)</f>
        <v>13.5</v>
      </c>
      <c r="G111" s="52" t="str">
        <f>INDEX('1. závod'!$A:$BX,$D111+5,INDEX('Základní list'!$B:$B,MATCH($C111,'Základní list'!$A:$A,0),1)-2)</f>
        <v>Petr Hrubant</v>
      </c>
      <c r="H111" s="59">
        <f>INDEX('1. závod'!$A:$BX,$D111+5,INDEX('Základní list'!$B:$B,MATCH($C111,'Základní list'!$A:$A,0),1)-1)</f>
      </c>
      <c r="I111" s="45" t="s">
        <v>64</v>
      </c>
      <c r="J111" s="45">
        <v>2</v>
      </c>
      <c r="K111" s="48">
        <f>INDEX('2. závod'!$A:$BX,$J111+5,INDEX('Základní list'!$B:$B,MATCH($I111,'Základní list'!$A:$A,0),1))</f>
        <v>2140</v>
      </c>
      <c r="L111" s="48">
        <f>INDEX('2. závod'!$A:$BX,$J111+5,INDEX('Základní list'!$B:$B,MATCH($I111,'Základní list'!$A:$A,0),1)+1)</f>
        <v>9</v>
      </c>
      <c r="M111" s="52" t="str">
        <f>INDEX('2. závod'!$A:$BX,$J111+5,INDEX('Základní list'!$B:$B,MATCH($I111,'Základní list'!$A:$A,0),1)-2)</f>
        <v>Mirek Pop</v>
      </c>
      <c r="N111" s="60">
        <f>INDEX('2. závod'!$A:$BX,$J111+5,INDEX('Základní list'!$B:$B,MATCH($I111,'Základní list'!$A:$A,0),1)-1)</f>
      </c>
    </row>
    <row r="112" spans="2:14" ht="31.5" customHeight="1">
      <c r="B112" s="47">
        <v>108</v>
      </c>
      <c r="C112" s="45" t="s">
        <v>64</v>
      </c>
      <c r="D112" s="45">
        <v>3</v>
      </c>
      <c r="E112" s="48">
        <f>INDEX('1. závod'!$A:$BX,$D112+5,INDEX('Základní list'!$B:$B,MATCH($C112,'Základní list'!$A:$A,0),1))</f>
        <v>760</v>
      </c>
      <c r="F112" s="48">
        <f>INDEX('1. závod'!$A:$BX,$D112+5,INDEX('Základní list'!$B:$B,MATCH($C112,'Základní list'!$A:$A,0),1)+1)</f>
        <v>9</v>
      </c>
      <c r="G112" s="52" t="str">
        <f>INDEX('1. závod'!$A:$BX,$D112+5,INDEX('Základní list'!$B:$B,MATCH($C112,'Základní list'!$A:$A,0),1)-2)</f>
        <v>Eliška Doušová</v>
      </c>
      <c r="H112" s="59">
        <f>INDEX('1. závod'!$A:$BX,$D112+5,INDEX('Základní list'!$B:$B,MATCH($C112,'Základní list'!$A:$A,0),1)-1)</f>
      </c>
      <c r="I112" s="45" t="s">
        <v>64</v>
      </c>
      <c r="J112" s="45">
        <v>3</v>
      </c>
      <c r="K112" s="48">
        <f>INDEX('2. závod'!$A:$BX,$J112+5,INDEX('Základní list'!$B:$B,MATCH($I112,'Základní list'!$A:$A,0),1))</f>
        <v>800</v>
      </c>
      <c r="L112" s="48">
        <f>INDEX('2. závod'!$A:$BX,$J112+5,INDEX('Základní list'!$B:$B,MATCH($I112,'Základní list'!$A:$A,0),1)+1)</f>
        <v>13</v>
      </c>
      <c r="M112" s="52" t="str">
        <f>INDEX('2. závod'!$A:$BX,$J112+5,INDEX('Základní list'!$B:$B,MATCH($I112,'Základní list'!$A:$A,0),1)-2)</f>
        <v>René Vinař</v>
      </c>
      <c r="N112" s="60">
        <f>INDEX('2. závod'!$A:$BX,$J112+5,INDEX('Základní list'!$B:$B,MATCH($I112,'Základní list'!$A:$A,0),1)-1)</f>
      </c>
    </row>
    <row r="113" spans="2:14" ht="31.5" customHeight="1">
      <c r="B113" s="47">
        <v>109</v>
      </c>
      <c r="C113" s="45" t="s">
        <v>64</v>
      </c>
      <c r="D113" s="45">
        <v>4</v>
      </c>
      <c r="E113" s="48">
        <f>INDEX('1. závod'!$A:$BX,$D113+5,INDEX('Základní list'!$B:$B,MATCH($C113,'Základní list'!$A:$A,0),1))</f>
        <v>580</v>
      </c>
      <c r="F113" s="48">
        <f>INDEX('1. závod'!$A:$BX,$D113+5,INDEX('Základní list'!$B:$B,MATCH($C113,'Základní list'!$A:$A,0),1)+1)</f>
        <v>11</v>
      </c>
      <c r="G113" s="52" t="str">
        <f>INDEX('1. závod'!$A:$BX,$D113+5,INDEX('Základní list'!$B:$B,MATCH($C113,'Základní list'!$A:$A,0),1)-2)</f>
        <v>Pavel Hrázký</v>
      </c>
      <c r="H113" s="59">
        <f>INDEX('1. závod'!$A:$BX,$D113+5,INDEX('Základní list'!$B:$B,MATCH($C113,'Základní list'!$A:$A,0),1)-1)</f>
      </c>
      <c r="I113" s="45" t="s">
        <v>64</v>
      </c>
      <c r="J113" s="45">
        <v>4</v>
      </c>
      <c r="K113" s="48">
        <f>INDEX('2. závod'!$A:$BX,$J113+5,INDEX('Základní list'!$B:$B,MATCH($I113,'Základní list'!$A:$A,0),1))</f>
        <v>1840</v>
      </c>
      <c r="L113" s="48">
        <f>INDEX('2. závod'!$A:$BX,$J113+5,INDEX('Základní list'!$B:$B,MATCH($I113,'Základní list'!$A:$A,0),1)+1)</f>
        <v>11</v>
      </c>
      <c r="M113" s="52" t="str">
        <f>INDEX('2. závod'!$A:$BX,$J113+5,INDEX('Základní list'!$B:$B,MATCH($I113,'Základní list'!$A:$A,0),1)-2)</f>
        <v>Petr Hrubant</v>
      </c>
      <c r="N113" s="60">
        <f>INDEX('2. závod'!$A:$BX,$J113+5,INDEX('Základní list'!$B:$B,MATCH($I113,'Základní list'!$A:$A,0),1)-1)</f>
      </c>
    </row>
    <row r="114" spans="2:14" ht="31.5" customHeight="1">
      <c r="B114" s="47">
        <v>110</v>
      </c>
      <c r="C114" s="45" t="s">
        <v>64</v>
      </c>
      <c r="D114" s="45">
        <v>5</v>
      </c>
      <c r="E114" s="48">
        <f>INDEX('1. závod'!$A:$BX,$D114+5,INDEX('Základní list'!$B:$B,MATCH($C114,'Základní list'!$A:$A,0),1))</f>
        <v>1280</v>
      </c>
      <c r="F114" s="48">
        <f>INDEX('1. závod'!$A:$BX,$D114+5,INDEX('Základní list'!$B:$B,MATCH($C114,'Základní list'!$A:$A,0),1)+1)</f>
        <v>6</v>
      </c>
      <c r="G114" s="52" t="str">
        <f>INDEX('1. závod'!$A:$BX,$D114+5,INDEX('Základní list'!$B:$B,MATCH($C114,'Základní list'!$A:$A,0),1)-2)</f>
        <v>Josef Albrecht</v>
      </c>
      <c r="H114" s="59">
        <f>INDEX('1. závod'!$A:$BX,$D114+5,INDEX('Základní list'!$B:$B,MATCH($C114,'Základní list'!$A:$A,0),1)-1)</f>
      </c>
      <c r="I114" s="45" t="s">
        <v>64</v>
      </c>
      <c r="J114" s="45">
        <v>5</v>
      </c>
      <c r="K114" s="48">
        <f>INDEX('2. závod'!$A:$BX,$J114+5,INDEX('Základní list'!$B:$B,MATCH($I114,'Základní list'!$A:$A,0),1))</f>
        <v>3160</v>
      </c>
      <c r="L114" s="48">
        <f>INDEX('2. závod'!$A:$BX,$J114+5,INDEX('Základní list'!$B:$B,MATCH($I114,'Základní list'!$A:$A,0),1)+1)</f>
        <v>5</v>
      </c>
      <c r="M114" s="52" t="str">
        <f>INDEX('2. závod'!$A:$BX,$J114+5,INDEX('Základní list'!$B:$B,MATCH($I114,'Základní list'!$A:$A,0),1)-2)</f>
        <v>František Pelíšek</v>
      </c>
      <c r="N114" s="60">
        <f>INDEX('2. závod'!$A:$BX,$J114+5,INDEX('Základní list'!$B:$B,MATCH($I114,'Základní list'!$A:$A,0),1)-1)</f>
      </c>
    </row>
    <row r="115" spans="2:14" ht="31.5" customHeight="1">
      <c r="B115" s="47">
        <v>111</v>
      </c>
      <c r="C115" s="45" t="s">
        <v>64</v>
      </c>
      <c r="D115" s="45">
        <v>6</v>
      </c>
      <c r="E115" s="48">
        <f>INDEX('1. závod'!$A:$BX,$D115+5,INDEX('Základní list'!$B:$B,MATCH($C115,'Základní list'!$A:$A,0),1))</f>
        <v>8220</v>
      </c>
      <c r="F115" s="48">
        <f>INDEX('1. závod'!$A:$BX,$D115+5,INDEX('Základní list'!$B:$B,MATCH($C115,'Základní list'!$A:$A,0),1)+1)</f>
        <v>1</v>
      </c>
      <c r="G115" s="52" t="str">
        <f>INDEX('1. závod'!$A:$BX,$D115+5,INDEX('Základní list'!$B:$B,MATCH($C115,'Základní list'!$A:$A,0),1)-2)</f>
        <v>Jiří Smutný</v>
      </c>
      <c r="H115" s="59">
        <f>INDEX('1. závod'!$A:$BX,$D115+5,INDEX('Základní list'!$B:$B,MATCH($C115,'Základní list'!$A:$A,0),1)-1)</f>
      </c>
      <c r="I115" s="45" t="s">
        <v>64</v>
      </c>
      <c r="J115" s="45">
        <v>6</v>
      </c>
      <c r="K115" s="48">
        <f>INDEX('2. závod'!$A:$BX,$J115+5,INDEX('Základní list'!$B:$B,MATCH($I115,'Základní list'!$A:$A,0),1))</f>
        <v>2040</v>
      </c>
      <c r="L115" s="48">
        <f>INDEX('2. závod'!$A:$BX,$J115+5,INDEX('Základní list'!$B:$B,MATCH($I115,'Základní list'!$A:$A,0),1)+1)</f>
        <v>10</v>
      </c>
      <c r="M115" s="52" t="str">
        <f>INDEX('2. závod'!$A:$BX,$J115+5,INDEX('Základní list'!$B:$B,MATCH($I115,'Základní list'!$A:$A,0),1)-2)</f>
        <v>Ladislav Chalupa</v>
      </c>
      <c r="N115" s="60">
        <f>INDEX('2. závod'!$A:$BX,$J115+5,INDEX('Základní list'!$B:$B,MATCH($I115,'Základní list'!$A:$A,0),1)-1)</f>
      </c>
    </row>
    <row r="116" spans="2:14" ht="31.5" customHeight="1">
      <c r="B116" s="47">
        <v>112</v>
      </c>
      <c r="C116" s="45" t="s">
        <v>64</v>
      </c>
      <c r="D116" s="45">
        <v>7</v>
      </c>
      <c r="E116" s="48">
        <f>INDEX('1. závod'!$A:$BX,$D116+5,INDEX('Základní list'!$B:$B,MATCH($C116,'Základní list'!$A:$A,0),1))</f>
        <v>2320</v>
      </c>
      <c r="F116" s="48">
        <f>INDEX('1. závod'!$A:$BX,$D116+5,INDEX('Základní list'!$B:$B,MATCH($C116,'Základní list'!$A:$A,0),1)+1)</f>
        <v>4.5</v>
      </c>
      <c r="G116" s="52" t="str">
        <f>INDEX('1. závod'!$A:$BX,$D116+5,INDEX('Základní list'!$B:$B,MATCH($C116,'Základní list'!$A:$A,0),1)-2)</f>
        <v>Jiří Vávra</v>
      </c>
      <c r="H116" s="59">
        <f>INDEX('1. závod'!$A:$BX,$D116+5,INDEX('Základní list'!$B:$B,MATCH($C116,'Základní list'!$A:$A,0),1)-1)</f>
      </c>
      <c r="I116" s="45" t="s">
        <v>64</v>
      </c>
      <c r="J116" s="45">
        <v>7</v>
      </c>
      <c r="K116" s="48">
        <f>INDEX('2. závod'!$A:$BX,$J116+5,INDEX('Základní list'!$B:$B,MATCH($I116,'Základní list'!$A:$A,0),1))</f>
        <v>3500</v>
      </c>
      <c r="L116" s="48">
        <f>INDEX('2. závod'!$A:$BX,$J116+5,INDEX('Základní list'!$B:$B,MATCH($I116,'Základní list'!$A:$A,0),1)+1)</f>
        <v>4</v>
      </c>
      <c r="M116" s="52" t="str">
        <f>INDEX('2. závod'!$A:$BX,$J116+5,INDEX('Základní list'!$B:$B,MATCH($I116,'Základní list'!$A:$A,0),1)-2)</f>
        <v>Václav Kabourek</v>
      </c>
      <c r="N116" s="60">
        <f>INDEX('2. závod'!$A:$BX,$J116+5,INDEX('Základní list'!$B:$B,MATCH($I116,'Základní list'!$A:$A,0),1)-1)</f>
      </c>
    </row>
    <row r="117" spans="2:14" ht="31.5" customHeight="1">
      <c r="B117" s="47">
        <v>113</v>
      </c>
      <c r="C117" s="45" t="s">
        <v>64</v>
      </c>
      <c r="D117" s="45">
        <v>8</v>
      </c>
      <c r="E117" s="48">
        <f>INDEX('1. závod'!$A:$BX,$D117+5,INDEX('Základní list'!$B:$B,MATCH($C117,'Základní list'!$A:$A,0),1))</f>
        <v>700</v>
      </c>
      <c r="F117" s="48">
        <f>INDEX('1. závod'!$A:$BX,$D117+5,INDEX('Základní list'!$B:$B,MATCH($C117,'Základní list'!$A:$A,0),1)+1)</f>
        <v>10</v>
      </c>
      <c r="G117" s="52" t="str">
        <f>INDEX('1. závod'!$A:$BX,$D117+5,INDEX('Základní list'!$B:$B,MATCH($C117,'Základní list'!$A:$A,0),1)-2)</f>
        <v>Radek Štěpnička</v>
      </c>
      <c r="H117" s="59">
        <f>INDEX('1. závod'!$A:$BX,$D117+5,INDEX('Základní list'!$B:$B,MATCH($C117,'Základní list'!$A:$A,0),1)-1)</f>
      </c>
      <c r="I117" s="45" t="s">
        <v>64</v>
      </c>
      <c r="J117" s="45">
        <v>8</v>
      </c>
      <c r="K117" s="48">
        <f>INDEX('2. závod'!$A:$BX,$J117+5,INDEX('Základní list'!$B:$B,MATCH($I117,'Základní list'!$A:$A,0),1))</f>
        <v>0</v>
      </c>
      <c r="L117" s="48">
        <f>INDEX('2. závod'!$A:$BX,$J117+5,INDEX('Základní list'!$B:$B,MATCH($I117,'Základní list'!$A:$A,0),1)+1)</f>
        <v>14</v>
      </c>
      <c r="M117" s="52" t="str">
        <f>INDEX('2. závod'!$A:$BX,$J117+5,INDEX('Základní list'!$B:$B,MATCH($I117,'Základní list'!$A:$A,0),1)-2)</f>
        <v>Martin Šedivý</v>
      </c>
      <c r="N117" s="60">
        <f>INDEX('2. závod'!$A:$BX,$J117+5,INDEX('Základní list'!$B:$B,MATCH($I117,'Základní list'!$A:$A,0),1)-1)</f>
      </c>
    </row>
    <row r="118" spans="2:14" ht="31.5" customHeight="1">
      <c r="B118" s="47">
        <v>114</v>
      </c>
      <c r="C118" s="45" t="s">
        <v>64</v>
      </c>
      <c r="D118" s="45">
        <v>9</v>
      </c>
      <c r="E118" s="48">
        <f>INDEX('1. závod'!$A:$BX,$D118+5,INDEX('Základní list'!$B:$B,MATCH($C118,'Základní list'!$A:$A,0),1))</f>
        <v>4040</v>
      </c>
      <c r="F118" s="48">
        <f>INDEX('1. závod'!$A:$BX,$D118+5,INDEX('Základní list'!$B:$B,MATCH($C118,'Základní list'!$A:$A,0),1)+1)</f>
        <v>2</v>
      </c>
      <c r="G118" s="52" t="str">
        <f>INDEX('1. závod'!$A:$BX,$D118+5,INDEX('Základní list'!$B:$B,MATCH($C118,'Základní list'!$A:$A,0),1)-2)</f>
        <v>Bohuslav Dušánek</v>
      </c>
      <c r="H118" s="59">
        <f>INDEX('1. závod'!$A:$BX,$D118+5,INDEX('Základní list'!$B:$B,MATCH($C118,'Základní list'!$A:$A,0),1)-1)</f>
      </c>
      <c r="I118" s="45" t="s">
        <v>64</v>
      </c>
      <c r="J118" s="45">
        <v>9</v>
      </c>
      <c r="K118" s="48">
        <f>INDEX('2. závod'!$A:$BX,$J118+5,INDEX('Základní list'!$B:$B,MATCH($I118,'Základní list'!$A:$A,0),1))</f>
        <v>13060</v>
      </c>
      <c r="L118" s="48">
        <f>INDEX('2. závod'!$A:$BX,$J118+5,INDEX('Základní list'!$B:$B,MATCH($I118,'Základní list'!$A:$A,0),1)+1)</f>
        <v>1</v>
      </c>
      <c r="M118" s="52" t="str">
        <f>INDEX('2. závod'!$A:$BX,$J118+5,INDEX('Základní list'!$B:$B,MATCH($I118,'Základní list'!$A:$A,0),1)-2)</f>
        <v>Jiří Smutný</v>
      </c>
      <c r="N118" s="60">
        <f>INDEX('2. závod'!$A:$BX,$J118+5,INDEX('Základní list'!$B:$B,MATCH($I118,'Základní list'!$A:$A,0),1)-1)</f>
      </c>
    </row>
    <row r="119" spans="2:14" ht="31.5" customHeight="1">
      <c r="B119" s="47">
        <v>115</v>
      </c>
      <c r="C119" s="45" t="s">
        <v>64</v>
      </c>
      <c r="D119" s="45">
        <v>10</v>
      </c>
      <c r="E119" s="48">
        <f>INDEX('1. závod'!$A:$BX,$D119+5,INDEX('Základní list'!$B:$B,MATCH($C119,'Základní list'!$A:$A,0),1))</f>
        <v>960</v>
      </c>
      <c r="F119" s="48">
        <f>INDEX('1. závod'!$A:$BX,$D119+5,INDEX('Základní list'!$B:$B,MATCH($C119,'Základní list'!$A:$A,0),1)+1)</f>
        <v>7.5</v>
      </c>
      <c r="G119" s="52" t="str">
        <f>INDEX('1. závod'!$A:$BX,$D119+5,INDEX('Základní list'!$B:$B,MATCH($C119,'Základní list'!$A:$A,0),1)-2)</f>
        <v>Jiří Voráč</v>
      </c>
      <c r="H119" s="59">
        <f>INDEX('1. závod'!$A:$BX,$D119+5,INDEX('Základní list'!$B:$B,MATCH($C119,'Základní list'!$A:$A,0),1)-1)</f>
      </c>
      <c r="I119" s="45" t="s">
        <v>64</v>
      </c>
      <c r="J119" s="45">
        <v>10</v>
      </c>
      <c r="K119" s="48">
        <f>INDEX('2. závod'!$A:$BX,$J119+5,INDEX('Základní list'!$B:$B,MATCH($I119,'Základní list'!$A:$A,0),1))</f>
        <v>3100</v>
      </c>
      <c r="L119" s="48">
        <f>INDEX('2. závod'!$A:$BX,$J119+5,INDEX('Základní list'!$B:$B,MATCH($I119,'Základní list'!$A:$A,0),1)+1)</f>
        <v>6</v>
      </c>
      <c r="M119" s="52" t="str">
        <f>INDEX('2. závod'!$A:$BX,$J119+5,INDEX('Základní list'!$B:$B,MATCH($I119,'Základní list'!$A:$A,0),1)-2)</f>
        <v>Pavel Kabrhel</v>
      </c>
      <c r="N119" s="60">
        <f>INDEX('2. závod'!$A:$BX,$J119+5,INDEX('Základní list'!$B:$B,MATCH($I119,'Základní list'!$A:$A,0),1)-1)</f>
      </c>
    </row>
    <row r="120" spans="2:14" ht="31.5" customHeight="1">
      <c r="B120" s="47">
        <v>116</v>
      </c>
      <c r="C120" s="45" t="s">
        <v>64</v>
      </c>
      <c r="D120" s="45">
        <v>11</v>
      </c>
      <c r="E120" s="48">
        <f>INDEX('1. závod'!$A:$BX,$D120+5,INDEX('Základní list'!$B:$B,MATCH($C120,'Základní list'!$A:$A,0),1))</f>
        <v>2460</v>
      </c>
      <c r="F120" s="48">
        <f>INDEX('1. závod'!$A:$BX,$D120+5,INDEX('Základní list'!$B:$B,MATCH($C120,'Základní list'!$A:$A,0),1)+1)</f>
        <v>3</v>
      </c>
      <c r="G120" s="52" t="str">
        <f>INDEX('1. závod'!$A:$BX,$D120+5,INDEX('Základní list'!$B:$B,MATCH($C120,'Základní list'!$A:$A,0),1)-2)</f>
        <v>Jan Novák</v>
      </c>
      <c r="H120" s="59">
        <f>INDEX('1. závod'!$A:$BX,$D120+5,INDEX('Základní list'!$B:$B,MATCH($C120,'Základní list'!$A:$A,0),1)-1)</f>
      </c>
      <c r="I120" s="45" t="s">
        <v>64</v>
      </c>
      <c r="J120" s="45">
        <v>11</v>
      </c>
      <c r="K120" s="48">
        <f>INDEX('2. závod'!$A:$BX,$J120+5,INDEX('Základní list'!$B:$B,MATCH($I120,'Základní list'!$A:$A,0),1))</f>
        <v>9480</v>
      </c>
      <c r="L120" s="48">
        <f>INDEX('2. závod'!$A:$BX,$J120+5,INDEX('Základní list'!$B:$B,MATCH($I120,'Základní list'!$A:$A,0),1)+1)</f>
        <v>2</v>
      </c>
      <c r="M120" s="52" t="str">
        <f>INDEX('2. závod'!$A:$BX,$J120+5,INDEX('Základní list'!$B:$B,MATCH($I120,'Základní list'!$A:$A,0),1)-2)</f>
        <v>Petr Hahn</v>
      </c>
      <c r="N120" s="60">
        <f>INDEX('2. závod'!$A:$BX,$J120+5,INDEX('Základní list'!$B:$B,MATCH($I120,'Základní list'!$A:$A,0),1)-1)</f>
      </c>
    </row>
    <row r="121" spans="2:14" ht="31.5" customHeight="1">
      <c r="B121" s="47">
        <v>117</v>
      </c>
      <c r="C121" s="45" t="s">
        <v>64</v>
      </c>
      <c r="D121" s="45">
        <v>12</v>
      </c>
      <c r="E121" s="48">
        <f>INDEX('1. závod'!$A:$BX,$D121+5,INDEX('Základní list'!$B:$B,MATCH($C121,'Základní list'!$A:$A,0),1))</f>
        <v>2320</v>
      </c>
      <c r="F121" s="48">
        <f>INDEX('1. závod'!$A:$BX,$D121+5,INDEX('Základní list'!$B:$B,MATCH($C121,'Základní list'!$A:$A,0),1)+1)</f>
        <v>4.5</v>
      </c>
      <c r="G121" s="52" t="str">
        <f>INDEX('1. závod'!$A:$BX,$D121+5,INDEX('Základní list'!$B:$B,MATCH($C121,'Základní list'!$A:$A,0),1)-2)</f>
        <v>Luboš Jedlička</v>
      </c>
      <c r="H121" s="59">
        <f>INDEX('1. závod'!$A:$BX,$D121+5,INDEX('Základní list'!$B:$B,MATCH($C121,'Základní list'!$A:$A,0),1)-1)</f>
      </c>
      <c r="I121" s="45" t="s">
        <v>64</v>
      </c>
      <c r="J121" s="45">
        <v>12</v>
      </c>
      <c r="K121" s="48">
        <f>INDEX('2. závod'!$A:$BX,$J121+5,INDEX('Základní list'!$B:$B,MATCH($I121,'Základní list'!$A:$A,0),1))</f>
        <v>2600</v>
      </c>
      <c r="L121" s="48">
        <f>INDEX('2. závod'!$A:$BX,$J121+5,INDEX('Základní list'!$B:$B,MATCH($I121,'Základní list'!$A:$A,0),1)+1)</f>
        <v>8</v>
      </c>
      <c r="M121" s="52" t="str">
        <f>INDEX('2. závod'!$A:$BX,$J121+5,INDEX('Základní list'!$B:$B,MATCH($I121,'Základní list'!$A:$A,0),1)-2)</f>
        <v>Barbora Literová</v>
      </c>
      <c r="N121" s="60">
        <f>INDEX('2. závod'!$A:$BX,$J121+5,INDEX('Základní list'!$B:$B,MATCH($I121,'Základní list'!$A:$A,0),1)-1)</f>
      </c>
    </row>
    <row r="122" spans="2:14" ht="31.5" customHeight="1">
      <c r="B122" s="47">
        <v>118</v>
      </c>
      <c r="C122" s="45" t="s">
        <v>64</v>
      </c>
      <c r="D122" s="45">
        <v>13</v>
      </c>
      <c r="E122" s="48">
        <f>INDEX('1. závod'!$A:$BX,$D122+5,INDEX('Základní list'!$B:$B,MATCH($C122,'Základní list'!$A:$A,0),1))</f>
        <v>960</v>
      </c>
      <c r="F122" s="48">
        <f>INDEX('1. závod'!$A:$BX,$D122+5,INDEX('Základní list'!$B:$B,MATCH($C122,'Základní list'!$A:$A,0),1)+1)</f>
        <v>7.5</v>
      </c>
      <c r="G122" s="52" t="str">
        <f>INDEX('1. závod'!$A:$BX,$D122+5,INDEX('Základní list'!$B:$B,MATCH($C122,'Základní list'!$A:$A,0),1)-2)</f>
        <v>Milan Novák</v>
      </c>
      <c r="H122" s="59">
        <f>INDEX('1. závod'!$A:$BX,$D122+5,INDEX('Základní list'!$B:$B,MATCH($C122,'Základní list'!$A:$A,0),1)-1)</f>
      </c>
      <c r="I122" s="45" t="s">
        <v>64</v>
      </c>
      <c r="J122" s="45">
        <v>13</v>
      </c>
      <c r="K122" s="48">
        <f>INDEX('2. závod'!$A:$BX,$J122+5,INDEX('Základní list'!$B:$B,MATCH($I122,'Základní list'!$A:$A,0),1))</f>
        <v>2880</v>
      </c>
      <c r="L122" s="48">
        <f>INDEX('2. závod'!$A:$BX,$J122+5,INDEX('Základní list'!$B:$B,MATCH($I122,'Základní list'!$A:$A,0),1)+1)</f>
        <v>7</v>
      </c>
      <c r="M122" s="52" t="str">
        <f>INDEX('2. závod'!$A:$BX,$J122+5,INDEX('Základní list'!$B:$B,MATCH($I122,'Základní list'!$A:$A,0),1)-2)</f>
        <v>Josef Albrecht</v>
      </c>
      <c r="N122" s="60">
        <f>INDEX('2. závod'!$A:$BX,$J122+5,INDEX('Základní list'!$B:$B,MATCH($I122,'Základní list'!$A:$A,0),1)-1)</f>
      </c>
    </row>
    <row r="123" spans="2:14" ht="31.5" customHeight="1">
      <c r="B123" s="47">
        <v>119</v>
      </c>
      <c r="C123" s="45" t="s">
        <v>64</v>
      </c>
      <c r="D123" s="45">
        <v>14</v>
      </c>
      <c r="E123" s="48">
        <f>INDEX('1. závod'!$A:$BX,$D123+5,INDEX('Základní list'!$B:$B,MATCH($C123,'Základní list'!$A:$A,0),1))</f>
        <v>560</v>
      </c>
      <c r="F123" s="48">
        <f>INDEX('1. závod'!$A:$BX,$D123+5,INDEX('Základní list'!$B:$B,MATCH($C123,'Základní list'!$A:$A,0),1)+1)</f>
        <v>12</v>
      </c>
      <c r="G123" s="52" t="str">
        <f>INDEX('1. závod'!$A:$BX,$D123+5,INDEX('Základní list'!$B:$B,MATCH($C123,'Základní list'!$A:$A,0),1)-2)</f>
        <v>Vladimír Baranka</v>
      </c>
      <c r="H123" s="59">
        <f>INDEX('1. závod'!$A:$BX,$D123+5,INDEX('Základní list'!$B:$B,MATCH($C123,'Základní list'!$A:$A,0),1)-1)</f>
      </c>
      <c r="I123" s="45" t="s">
        <v>64</v>
      </c>
      <c r="J123" s="45">
        <v>14</v>
      </c>
      <c r="K123" s="48">
        <f>INDEX('2. závod'!$A:$BX,$J123+5,INDEX('Základní list'!$B:$B,MATCH($I123,'Základní list'!$A:$A,0),1))</f>
        <v>6440</v>
      </c>
      <c r="L123" s="48">
        <f>INDEX('2. závod'!$A:$BX,$J123+5,INDEX('Základní list'!$B:$B,MATCH($I123,'Základní list'!$A:$A,0),1)+1)</f>
        <v>3</v>
      </c>
      <c r="M123" s="52" t="str">
        <f>INDEX('2. závod'!$A:$BX,$J123+5,INDEX('Základní list'!$B:$B,MATCH($I123,'Základní list'!$A:$A,0),1)-2)</f>
        <v>Matěj Kos</v>
      </c>
      <c r="N123" s="60">
        <f>INDEX('2. závod'!$A:$BX,$J123+5,INDEX('Základní list'!$B:$B,MATCH($I123,'Základní list'!$A:$A,0),1)-1)</f>
      </c>
    </row>
    <row r="124" spans="2:14" ht="31.5" customHeight="1">
      <c r="B124" s="47">
        <v>120</v>
      </c>
      <c r="C124" s="45" t="s">
        <v>64</v>
      </c>
      <c r="D124" s="45">
        <v>15</v>
      </c>
      <c r="E124" s="48">
        <f>INDEX('1. závod'!$A:$BX,$D124+5,INDEX('Základní list'!$B:$B,MATCH($C124,'Základní list'!$A:$A,0),1))</f>
        <v>0</v>
      </c>
      <c r="F124" s="48">
        <f>INDEX('1. závod'!$A:$BX,$D124+5,INDEX('Základní list'!$B:$B,MATCH($C124,'Základní list'!$A:$A,0),1)+1)</f>
      </c>
      <c r="G124" s="52">
        <f>INDEX('1. závod'!$A:$BX,$D124+5,INDEX('Základní list'!$B:$B,MATCH($C124,'Základní list'!$A:$A,0),1)-2)</f>
      </c>
      <c r="H124" s="59">
        <f>INDEX('1. závod'!$A:$BX,$D124+5,INDEX('Základní list'!$B:$B,MATCH($C124,'Základní list'!$A:$A,0),1)-1)</f>
      </c>
      <c r="I124" s="45" t="s">
        <v>64</v>
      </c>
      <c r="J124" s="45">
        <v>15</v>
      </c>
      <c r="K124" s="48">
        <f>INDEX('2. závod'!$A:$BX,$J124+5,INDEX('Základní list'!$B:$B,MATCH($I124,'Základní list'!$A:$A,0),1))</f>
        <v>0</v>
      </c>
      <c r="L124" s="48">
        <f>INDEX('2. závod'!$A:$BX,$J124+5,INDEX('Základní list'!$B:$B,MATCH($I124,'Základní list'!$A:$A,0),1)+1)</f>
      </c>
      <c r="M124" s="52">
        <f>INDEX('2. závod'!$A:$BX,$J124+5,INDEX('Základní list'!$B:$B,MATCH($I124,'Základní list'!$A:$A,0),1)-2)</f>
      </c>
      <c r="N124" s="60">
        <f>INDEX('2. závod'!$A:$BX,$J124+5,INDEX('Základní list'!$B:$B,MATCH($I124,'Základní list'!$A:$A,0),1)-1)</f>
      </c>
    </row>
    <row r="125" spans="2:14" ht="31.5" customHeight="1">
      <c r="B125" s="47">
        <v>121</v>
      </c>
      <c r="C125" s="45" t="s">
        <v>86</v>
      </c>
      <c r="D125" s="45">
        <v>1</v>
      </c>
      <c r="E125" s="48">
        <f>INDEX('1. závod'!$A:$BX,$D125+5,INDEX('Základní list'!$B:$B,MATCH($C125,'Základní list'!$A:$A,0),1))</f>
        <v>0</v>
      </c>
      <c r="F125" s="48">
        <f>INDEX('1. závod'!$A:$BX,$D125+5,INDEX('Základní list'!$B:$B,MATCH($C125,'Základní list'!$A:$A,0),1)+1)</f>
      </c>
      <c r="G125" s="52">
        <f>INDEX('1. závod'!$A:$BX,$D125+5,INDEX('Základní list'!$B:$B,MATCH($C125,'Základní list'!$A:$A,0),1)-2)</f>
      </c>
      <c r="H125" s="59">
        <f>INDEX('1. závod'!$A:$BX,$D125+5,INDEX('Základní list'!$B:$B,MATCH($C125,'Základní list'!$A:$A,0),1)-1)</f>
      </c>
      <c r="I125" s="45" t="s">
        <v>86</v>
      </c>
      <c r="J125" s="45">
        <v>1</v>
      </c>
      <c r="K125" s="48">
        <f>INDEX('2. závod'!$A:$BX,$J125+5,INDEX('Základní list'!$B:$B,MATCH($I125,'Základní list'!$A:$A,0),1))</f>
        <v>0</v>
      </c>
      <c r="L125" s="48">
        <f>INDEX('2. závod'!$A:$BX,$J125+5,INDEX('Základní list'!$B:$B,MATCH($I125,'Základní list'!$A:$A,0),1)+1)</f>
      </c>
      <c r="M125" s="52">
        <f>INDEX('2. závod'!$A:$BX,$J125+5,INDEX('Základní list'!$B:$B,MATCH($I125,'Základní list'!$A:$A,0),1)-2)</f>
      </c>
      <c r="N125" s="60">
        <f>INDEX('2. závod'!$A:$BX,$J125+5,INDEX('Základní list'!$B:$B,MATCH($I125,'Základní list'!$A:$A,0),1)-1)</f>
      </c>
    </row>
    <row r="126" spans="2:14" ht="31.5" customHeight="1">
      <c r="B126" s="47">
        <v>122</v>
      </c>
      <c r="C126" s="45" t="s">
        <v>86</v>
      </c>
      <c r="D126" s="45">
        <v>2</v>
      </c>
      <c r="E126" s="48">
        <f>INDEX('1. závod'!$A:$BX,$D126+5,INDEX('Základní list'!$B:$B,MATCH($C126,'Základní list'!$A:$A,0),1))</f>
        <v>0</v>
      </c>
      <c r="F126" s="48">
        <f>INDEX('1. závod'!$A:$BX,$D126+5,INDEX('Základní list'!$B:$B,MATCH($C126,'Základní list'!$A:$A,0),1)+1)</f>
      </c>
      <c r="G126" s="52">
        <f>INDEX('1. závod'!$A:$BX,$D126+5,INDEX('Základní list'!$B:$B,MATCH($C126,'Základní list'!$A:$A,0),1)-2)</f>
      </c>
      <c r="H126" s="59">
        <f>INDEX('1. závod'!$A:$BX,$D126+5,INDEX('Základní list'!$B:$B,MATCH($C126,'Základní list'!$A:$A,0),1)-1)</f>
      </c>
      <c r="I126" s="45" t="s">
        <v>86</v>
      </c>
      <c r="J126" s="45">
        <v>2</v>
      </c>
      <c r="K126" s="48">
        <f>INDEX('2. závod'!$A:$BX,$J126+5,INDEX('Základní list'!$B:$B,MATCH($I126,'Základní list'!$A:$A,0),1))</f>
        <v>0</v>
      </c>
      <c r="L126" s="48">
        <f>INDEX('2. závod'!$A:$BX,$J126+5,INDEX('Základní list'!$B:$B,MATCH($I126,'Základní list'!$A:$A,0),1)+1)</f>
      </c>
      <c r="M126" s="52">
        <f>INDEX('2. závod'!$A:$BX,$J126+5,INDEX('Základní list'!$B:$B,MATCH($I126,'Základní list'!$A:$A,0),1)-2)</f>
      </c>
      <c r="N126" s="60">
        <f>INDEX('2. závod'!$A:$BX,$J126+5,INDEX('Základní list'!$B:$B,MATCH($I126,'Základní list'!$A:$A,0),1)-1)</f>
      </c>
    </row>
    <row r="127" spans="2:14" ht="31.5" customHeight="1">
      <c r="B127" s="47">
        <v>123</v>
      </c>
      <c r="C127" s="45" t="s">
        <v>86</v>
      </c>
      <c r="D127" s="45">
        <v>3</v>
      </c>
      <c r="E127" s="48">
        <f>INDEX('1. závod'!$A:$BX,$D127+5,INDEX('Základní list'!$B:$B,MATCH($C127,'Základní list'!$A:$A,0),1))</f>
        <v>0</v>
      </c>
      <c r="F127" s="48">
        <f>INDEX('1. závod'!$A:$BX,$D127+5,INDEX('Základní list'!$B:$B,MATCH($C127,'Základní list'!$A:$A,0),1)+1)</f>
      </c>
      <c r="G127" s="52">
        <f>INDEX('1. závod'!$A:$BX,$D127+5,INDEX('Základní list'!$B:$B,MATCH($C127,'Základní list'!$A:$A,0),1)-2)</f>
      </c>
      <c r="H127" s="59">
        <f>INDEX('1. závod'!$A:$BX,$D127+5,INDEX('Základní list'!$B:$B,MATCH($C127,'Základní list'!$A:$A,0),1)-1)</f>
      </c>
      <c r="I127" s="45" t="s">
        <v>86</v>
      </c>
      <c r="J127" s="45">
        <v>3</v>
      </c>
      <c r="K127" s="48">
        <f>INDEX('2. závod'!$A:$BX,$J127+5,INDEX('Základní list'!$B:$B,MATCH($I127,'Základní list'!$A:$A,0),1))</f>
        <v>0</v>
      </c>
      <c r="L127" s="48">
        <f>INDEX('2. závod'!$A:$BX,$J127+5,INDEX('Základní list'!$B:$B,MATCH($I127,'Základní list'!$A:$A,0),1)+1)</f>
      </c>
      <c r="M127" s="52">
        <f>INDEX('2. závod'!$A:$BX,$J127+5,INDEX('Základní list'!$B:$B,MATCH($I127,'Základní list'!$A:$A,0),1)-2)</f>
      </c>
      <c r="N127" s="60">
        <f>INDEX('2. závod'!$A:$BX,$J127+5,INDEX('Základní list'!$B:$B,MATCH($I127,'Základní list'!$A:$A,0),1)-1)</f>
      </c>
    </row>
    <row r="128" spans="2:14" ht="31.5" customHeight="1">
      <c r="B128" s="47">
        <v>124</v>
      </c>
      <c r="C128" s="45" t="s">
        <v>86</v>
      </c>
      <c r="D128" s="45">
        <v>4</v>
      </c>
      <c r="E128" s="48">
        <f>INDEX('1. závod'!$A:$BX,$D128+5,INDEX('Základní list'!$B:$B,MATCH($C128,'Základní list'!$A:$A,0),1))</f>
        <v>0</v>
      </c>
      <c r="F128" s="48">
        <f>INDEX('1. závod'!$A:$BX,$D128+5,INDEX('Základní list'!$B:$B,MATCH($C128,'Základní list'!$A:$A,0),1)+1)</f>
      </c>
      <c r="G128" s="52">
        <f>INDEX('1. závod'!$A:$BX,$D128+5,INDEX('Základní list'!$B:$B,MATCH($C128,'Základní list'!$A:$A,0),1)-2)</f>
      </c>
      <c r="H128" s="59">
        <f>INDEX('1. závod'!$A:$BX,$D128+5,INDEX('Základní list'!$B:$B,MATCH($C128,'Základní list'!$A:$A,0),1)-1)</f>
      </c>
      <c r="I128" s="45" t="s">
        <v>86</v>
      </c>
      <c r="J128" s="45">
        <v>4</v>
      </c>
      <c r="K128" s="48">
        <f>INDEX('2. závod'!$A:$BX,$J128+5,INDEX('Základní list'!$B:$B,MATCH($I128,'Základní list'!$A:$A,0),1))</f>
        <v>0</v>
      </c>
      <c r="L128" s="48">
        <f>INDEX('2. závod'!$A:$BX,$J128+5,INDEX('Základní list'!$B:$B,MATCH($I128,'Základní list'!$A:$A,0),1)+1)</f>
      </c>
      <c r="M128" s="52">
        <f>INDEX('2. závod'!$A:$BX,$J128+5,INDEX('Základní list'!$B:$B,MATCH($I128,'Základní list'!$A:$A,0),1)-2)</f>
      </c>
      <c r="N128" s="60">
        <f>INDEX('2. závod'!$A:$BX,$J128+5,INDEX('Základní list'!$B:$B,MATCH($I128,'Základní list'!$A:$A,0),1)-1)</f>
      </c>
    </row>
    <row r="129" spans="2:14" ht="31.5" customHeight="1">
      <c r="B129" s="47">
        <v>125</v>
      </c>
      <c r="C129" s="45" t="s">
        <v>86</v>
      </c>
      <c r="D129" s="45">
        <v>5</v>
      </c>
      <c r="E129" s="48">
        <f>INDEX('1. závod'!$A:$BX,$D129+5,INDEX('Základní list'!$B:$B,MATCH($C129,'Základní list'!$A:$A,0),1))</f>
        <v>0</v>
      </c>
      <c r="F129" s="48">
        <f>INDEX('1. závod'!$A:$BX,$D129+5,INDEX('Základní list'!$B:$B,MATCH($C129,'Základní list'!$A:$A,0),1)+1)</f>
      </c>
      <c r="G129" s="52">
        <f>INDEX('1. závod'!$A:$BX,$D129+5,INDEX('Základní list'!$B:$B,MATCH($C129,'Základní list'!$A:$A,0),1)-2)</f>
      </c>
      <c r="H129" s="59">
        <f>INDEX('1. závod'!$A:$BX,$D129+5,INDEX('Základní list'!$B:$B,MATCH($C129,'Základní list'!$A:$A,0),1)-1)</f>
      </c>
      <c r="I129" s="45" t="s">
        <v>86</v>
      </c>
      <c r="J129" s="45">
        <v>5</v>
      </c>
      <c r="K129" s="48">
        <f>INDEX('2. závod'!$A:$BX,$J129+5,INDEX('Základní list'!$B:$B,MATCH($I129,'Základní list'!$A:$A,0),1))</f>
        <v>0</v>
      </c>
      <c r="L129" s="48">
        <f>INDEX('2. závod'!$A:$BX,$J129+5,INDEX('Základní list'!$B:$B,MATCH($I129,'Základní list'!$A:$A,0),1)+1)</f>
      </c>
      <c r="M129" s="52">
        <f>INDEX('2. závod'!$A:$BX,$J129+5,INDEX('Základní list'!$B:$B,MATCH($I129,'Základní list'!$A:$A,0),1)-2)</f>
      </c>
      <c r="N129" s="60">
        <f>INDEX('2. závod'!$A:$BX,$J129+5,INDEX('Základní list'!$B:$B,MATCH($I129,'Základní list'!$A:$A,0),1)-1)</f>
      </c>
    </row>
    <row r="130" spans="2:14" ht="31.5" customHeight="1">
      <c r="B130" s="47">
        <v>126</v>
      </c>
      <c r="C130" s="45" t="s">
        <v>86</v>
      </c>
      <c r="D130" s="45">
        <v>6</v>
      </c>
      <c r="E130" s="48">
        <f>INDEX('1. závod'!$A:$BX,$D130+5,INDEX('Základní list'!$B:$B,MATCH($C130,'Základní list'!$A:$A,0),1))</f>
        <v>0</v>
      </c>
      <c r="F130" s="48">
        <f>INDEX('1. závod'!$A:$BX,$D130+5,INDEX('Základní list'!$B:$B,MATCH($C130,'Základní list'!$A:$A,0),1)+1)</f>
      </c>
      <c r="G130" s="52">
        <f>INDEX('1. závod'!$A:$BX,$D130+5,INDEX('Základní list'!$B:$B,MATCH($C130,'Základní list'!$A:$A,0),1)-2)</f>
      </c>
      <c r="H130" s="59">
        <f>INDEX('1. závod'!$A:$BX,$D130+5,INDEX('Základní list'!$B:$B,MATCH($C130,'Základní list'!$A:$A,0),1)-1)</f>
      </c>
      <c r="I130" s="45" t="s">
        <v>86</v>
      </c>
      <c r="J130" s="45">
        <v>6</v>
      </c>
      <c r="K130" s="48">
        <f>INDEX('2. závod'!$A:$BX,$J130+5,INDEX('Základní list'!$B:$B,MATCH($I130,'Základní list'!$A:$A,0),1))</f>
        <v>0</v>
      </c>
      <c r="L130" s="48">
        <f>INDEX('2. závod'!$A:$BX,$J130+5,INDEX('Základní list'!$B:$B,MATCH($I130,'Základní list'!$A:$A,0),1)+1)</f>
      </c>
      <c r="M130" s="52">
        <f>INDEX('2. závod'!$A:$BX,$J130+5,INDEX('Základní list'!$B:$B,MATCH($I130,'Základní list'!$A:$A,0),1)-2)</f>
      </c>
      <c r="N130" s="60">
        <f>INDEX('2. závod'!$A:$BX,$J130+5,INDEX('Základní list'!$B:$B,MATCH($I130,'Základní list'!$A:$A,0),1)-1)</f>
      </c>
    </row>
    <row r="131" spans="2:14" ht="31.5" customHeight="1">
      <c r="B131" s="47">
        <v>127</v>
      </c>
      <c r="C131" s="45" t="s">
        <v>86</v>
      </c>
      <c r="D131" s="45">
        <v>7</v>
      </c>
      <c r="E131" s="48">
        <f>INDEX('1. závod'!$A:$BX,$D131+5,INDEX('Základní list'!$B:$B,MATCH($C131,'Základní list'!$A:$A,0),1))</f>
        <v>0</v>
      </c>
      <c r="F131" s="48">
        <f>INDEX('1. závod'!$A:$BX,$D131+5,INDEX('Základní list'!$B:$B,MATCH($C131,'Základní list'!$A:$A,0),1)+1)</f>
      </c>
      <c r="G131" s="52">
        <f>INDEX('1. závod'!$A:$BX,$D131+5,INDEX('Základní list'!$B:$B,MATCH($C131,'Základní list'!$A:$A,0),1)-2)</f>
      </c>
      <c r="H131" s="59">
        <f>INDEX('1. závod'!$A:$BX,$D131+5,INDEX('Základní list'!$B:$B,MATCH($C131,'Základní list'!$A:$A,0),1)-1)</f>
      </c>
      <c r="I131" s="45" t="s">
        <v>86</v>
      </c>
      <c r="J131" s="45">
        <v>7</v>
      </c>
      <c r="K131" s="48">
        <f>INDEX('2. závod'!$A:$BX,$J131+5,INDEX('Základní list'!$B:$B,MATCH($I131,'Základní list'!$A:$A,0),1))</f>
        <v>0</v>
      </c>
      <c r="L131" s="48">
        <f>INDEX('2. závod'!$A:$BX,$J131+5,INDEX('Základní list'!$B:$B,MATCH($I131,'Základní list'!$A:$A,0),1)+1)</f>
      </c>
      <c r="M131" s="52">
        <f>INDEX('2. závod'!$A:$BX,$J131+5,INDEX('Základní list'!$B:$B,MATCH($I131,'Základní list'!$A:$A,0),1)-2)</f>
      </c>
      <c r="N131" s="60">
        <f>INDEX('2. závod'!$A:$BX,$J131+5,INDEX('Základní list'!$B:$B,MATCH($I131,'Základní list'!$A:$A,0),1)-1)</f>
      </c>
    </row>
    <row r="132" spans="2:14" ht="31.5" customHeight="1">
      <c r="B132" s="47">
        <v>128</v>
      </c>
      <c r="C132" s="45" t="s">
        <v>86</v>
      </c>
      <c r="D132" s="45">
        <v>8</v>
      </c>
      <c r="E132" s="48">
        <f>INDEX('1. závod'!$A:$BX,$D132+5,INDEX('Základní list'!$B:$B,MATCH($C132,'Základní list'!$A:$A,0),1))</f>
        <v>0</v>
      </c>
      <c r="F132" s="48">
        <f>INDEX('1. závod'!$A:$BX,$D132+5,INDEX('Základní list'!$B:$B,MATCH($C132,'Základní list'!$A:$A,0),1)+1)</f>
      </c>
      <c r="G132" s="52">
        <f>INDEX('1. závod'!$A:$BX,$D132+5,INDEX('Základní list'!$B:$B,MATCH($C132,'Základní list'!$A:$A,0),1)-2)</f>
      </c>
      <c r="H132" s="59">
        <f>INDEX('1. závod'!$A:$BX,$D132+5,INDEX('Základní list'!$B:$B,MATCH($C132,'Základní list'!$A:$A,0),1)-1)</f>
      </c>
      <c r="I132" s="45" t="s">
        <v>86</v>
      </c>
      <c r="J132" s="45">
        <v>8</v>
      </c>
      <c r="K132" s="48">
        <f>INDEX('2. závod'!$A:$BX,$J132+5,INDEX('Základní list'!$B:$B,MATCH($I132,'Základní list'!$A:$A,0),1))</f>
        <v>0</v>
      </c>
      <c r="L132" s="48">
        <f>INDEX('2. závod'!$A:$BX,$J132+5,INDEX('Základní list'!$B:$B,MATCH($I132,'Základní list'!$A:$A,0),1)+1)</f>
      </c>
      <c r="M132" s="52">
        <f>INDEX('2. závod'!$A:$BX,$J132+5,INDEX('Základní list'!$B:$B,MATCH($I132,'Základní list'!$A:$A,0),1)-2)</f>
      </c>
      <c r="N132" s="60">
        <f>INDEX('2. závod'!$A:$BX,$J132+5,INDEX('Základní list'!$B:$B,MATCH($I132,'Základní list'!$A:$A,0),1)-1)</f>
      </c>
    </row>
    <row r="133" spans="2:14" ht="31.5" customHeight="1">
      <c r="B133" s="47">
        <v>129</v>
      </c>
      <c r="C133" s="45" t="s">
        <v>86</v>
      </c>
      <c r="D133" s="45">
        <v>9</v>
      </c>
      <c r="E133" s="48">
        <f>INDEX('1. závod'!$A:$BX,$D133+5,INDEX('Základní list'!$B:$B,MATCH($C133,'Základní list'!$A:$A,0),1))</f>
        <v>0</v>
      </c>
      <c r="F133" s="48">
        <f>INDEX('1. závod'!$A:$BX,$D133+5,INDEX('Základní list'!$B:$B,MATCH($C133,'Základní list'!$A:$A,0),1)+1)</f>
      </c>
      <c r="G133" s="52">
        <f>INDEX('1. závod'!$A:$BX,$D133+5,INDEX('Základní list'!$B:$B,MATCH($C133,'Základní list'!$A:$A,0),1)-2)</f>
      </c>
      <c r="H133" s="59">
        <f>INDEX('1. závod'!$A:$BX,$D133+5,INDEX('Základní list'!$B:$B,MATCH($C133,'Základní list'!$A:$A,0),1)-1)</f>
      </c>
      <c r="I133" s="45" t="s">
        <v>86</v>
      </c>
      <c r="J133" s="45">
        <v>9</v>
      </c>
      <c r="K133" s="48">
        <f>INDEX('2. závod'!$A:$BX,$J133+5,INDEX('Základní list'!$B:$B,MATCH($I133,'Základní list'!$A:$A,0),1))</f>
        <v>0</v>
      </c>
      <c r="L133" s="48">
        <f>INDEX('2. závod'!$A:$BX,$J133+5,INDEX('Základní list'!$B:$B,MATCH($I133,'Základní list'!$A:$A,0),1)+1)</f>
      </c>
      <c r="M133" s="52">
        <f>INDEX('2. závod'!$A:$BX,$J133+5,INDEX('Základní list'!$B:$B,MATCH($I133,'Základní list'!$A:$A,0),1)-2)</f>
      </c>
      <c r="N133" s="60">
        <f>INDEX('2. závod'!$A:$BX,$J133+5,INDEX('Základní list'!$B:$B,MATCH($I133,'Základní list'!$A:$A,0),1)-1)</f>
      </c>
    </row>
    <row r="134" spans="2:14" ht="31.5" customHeight="1">
      <c r="B134" s="47">
        <v>130</v>
      </c>
      <c r="C134" s="45" t="s">
        <v>86</v>
      </c>
      <c r="D134" s="45">
        <v>10</v>
      </c>
      <c r="E134" s="48">
        <f>INDEX('1. závod'!$A:$BX,$D134+5,INDEX('Základní list'!$B:$B,MATCH($C134,'Základní list'!$A:$A,0),1))</f>
        <v>0</v>
      </c>
      <c r="F134" s="48">
        <f>INDEX('1. závod'!$A:$BX,$D134+5,INDEX('Základní list'!$B:$B,MATCH($C134,'Základní list'!$A:$A,0),1)+1)</f>
      </c>
      <c r="G134" s="52">
        <f>INDEX('1. závod'!$A:$BX,$D134+5,INDEX('Základní list'!$B:$B,MATCH($C134,'Základní list'!$A:$A,0),1)-2)</f>
      </c>
      <c r="H134" s="59">
        <f>INDEX('1. závod'!$A:$BX,$D134+5,INDEX('Základní list'!$B:$B,MATCH($C134,'Základní list'!$A:$A,0),1)-1)</f>
      </c>
      <c r="I134" s="45" t="s">
        <v>86</v>
      </c>
      <c r="J134" s="45">
        <v>10</v>
      </c>
      <c r="K134" s="48">
        <f>INDEX('2. závod'!$A:$BX,$J134+5,INDEX('Základní list'!$B:$B,MATCH($I134,'Základní list'!$A:$A,0),1))</f>
        <v>0</v>
      </c>
      <c r="L134" s="48">
        <f>INDEX('2. závod'!$A:$BX,$J134+5,INDEX('Základní list'!$B:$B,MATCH($I134,'Základní list'!$A:$A,0),1)+1)</f>
      </c>
      <c r="M134" s="52">
        <f>INDEX('2. závod'!$A:$BX,$J134+5,INDEX('Základní list'!$B:$B,MATCH($I134,'Základní list'!$A:$A,0),1)-2)</f>
      </c>
      <c r="N134" s="60">
        <f>INDEX('2. závod'!$A:$BX,$J134+5,INDEX('Základní list'!$B:$B,MATCH($I134,'Základní list'!$A:$A,0),1)-1)</f>
      </c>
    </row>
    <row r="135" spans="2:14" ht="31.5" customHeight="1">
      <c r="B135" s="47">
        <v>131</v>
      </c>
      <c r="C135" s="45" t="s">
        <v>86</v>
      </c>
      <c r="D135" s="45">
        <v>11</v>
      </c>
      <c r="E135" s="48">
        <f>INDEX('1. závod'!$A:$BX,$D135+5,INDEX('Základní list'!$B:$B,MATCH($C135,'Základní list'!$A:$A,0),1))</f>
        <v>0</v>
      </c>
      <c r="F135" s="48">
        <f>INDEX('1. závod'!$A:$BX,$D135+5,INDEX('Základní list'!$B:$B,MATCH($C135,'Základní list'!$A:$A,0),1)+1)</f>
      </c>
      <c r="G135" s="52">
        <f>INDEX('1. závod'!$A:$BX,$D135+5,INDEX('Základní list'!$B:$B,MATCH($C135,'Základní list'!$A:$A,0),1)-2)</f>
      </c>
      <c r="H135" s="59">
        <f>INDEX('1. závod'!$A:$BX,$D135+5,INDEX('Základní list'!$B:$B,MATCH($C135,'Základní list'!$A:$A,0),1)-1)</f>
      </c>
      <c r="I135" s="45" t="s">
        <v>86</v>
      </c>
      <c r="J135" s="45">
        <v>11</v>
      </c>
      <c r="K135" s="48">
        <f>INDEX('2. závod'!$A:$BX,$J135+5,INDEX('Základní list'!$B:$B,MATCH($I135,'Základní list'!$A:$A,0),1))</f>
        <v>0</v>
      </c>
      <c r="L135" s="48">
        <f>INDEX('2. závod'!$A:$BX,$J135+5,INDEX('Základní list'!$B:$B,MATCH($I135,'Základní list'!$A:$A,0),1)+1)</f>
      </c>
      <c r="M135" s="52">
        <f>INDEX('2. závod'!$A:$BX,$J135+5,INDEX('Základní list'!$B:$B,MATCH($I135,'Základní list'!$A:$A,0),1)-2)</f>
      </c>
      <c r="N135" s="60">
        <f>INDEX('2. závod'!$A:$BX,$J135+5,INDEX('Základní list'!$B:$B,MATCH($I135,'Základní list'!$A:$A,0),1)-1)</f>
      </c>
    </row>
    <row r="136" spans="3:10" ht="12.75">
      <c r="C136" s="44"/>
      <c r="D136" s="45"/>
      <c r="I136" s="44"/>
      <c r="J136" s="44"/>
    </row>
    <row r="137" spans="3:10" ht="12.75">
      <c r="C137" s="44"/>
      <c r="D137" s="45"/>
      <c r="I137" s="44"/>
      <c r="J137" s="44"/>
    </row>
    <row r="138" spans="3:10" ht="12.75">
      <c r="C138" s="44"/>
      <c r="D138" s="45"/>
      <c r="I138" s="44"/>
      <c r="J138" s="44"/>
    </row>
    <row r="139" spans="3:10" ht="12.75">
      <c r="C139" s="44"/>
      <c r="D139" s="45"/>
      <c r="I139" s="44"/>
      <c r="J139" s="44"/>
    </row>
    <row r="140" spans="3:10" ht="12.75">
      <c r="C140" s="44"/>
      <c r="D140" s="44"/>
      <c r="I140" s="44"/>
      <c r="J140" s="44"/>
    </row>
    <row r="141" spans="3:10" ht="12.75">
      <c r="C141" s="44"/>
      <c r="D141" s="44"/>
      <c r="I141" s="44"/>
      <c r="J141" s="44"/>
    </row>
    <row r="142" spans="3:10" ht="12.75">
      <c r="C142" s="44"/>
      <c r="D142" s="44"/>
      <c r="I142" s="44"/>
      <c r="J142" s="44"/>
    </row>
    <row r="143" spans="3:10" ht="12.75">
      <c r="C143" s="44"/>
      <c r="D143" s="44"/>
      <c r="I143" s="44"/>
      <c r="J143" s="44"/>
    </row>
    <row r="144" spans="3:10" ht="12.75">
      <c r="C144" s="44"/>
      <c r="D144" s="44"/>
      <c r="I144" s="44"/>
      <c r="J144" s="44"/>
    </row>
    <row r="145" spans="3:10" ht="12.75">
      <c r="C145" s="44"/>
      <c r="D145" s="44"/>
      <c r="I145" s="44"/>
      <c r="J145" s="44"/>
    </row>
    <row r="146" spans="3:4" ht="12.75">
      <c r="C146" s="44"/>
      <c r="D146" s="44"/>
    </row>
    <row r="147" spans="3:4" ht="12.75">
      <c r="C147" s="44"/>
      <c r="D147" s="44"/>
    </row>
    <row r="148" spans="3:4" ht="12.75">
      <c r="C148" s="44"/>
      <c r="D148" s="44"/>
    </row>
    <row r="149" spans="3:4" ht="12.75">
      <c r="C149" s="44"/>
      <c r="D149" s="44"/>
    </row>
    <row r="150" spans="3:4" ht="12.75">
      <c r="C150" s="44"/>
      <c r="D150" s="44"/>
    </row>
    <row r="151" spans="3:4" ht="12.75">
      <c r="C151" s="44"/>
      <c r="D151" s="44"/>
    </row>
    <row r="152" spans="3:4" ht="12.75">
      <c r="C152" s="44"/>
      <c r="D152" s="44"/>
    </row>
    <row r="153" spans="3:4" ht="12.75">
      <c r="C153" s="44"/>
      <c r="D153" s="44"/>
    </row>
    <row r="154" spans="3:4" ht="12.75">
      <c r="C154" s="44"/>
      <c r="D154" s="44"/>
    </row>
    <row r="155" spans="3:4" ht="12.75">
      <c r="C155" s="44"/>
      <c r="D155" s="44"/>
    </row>
    <row r="156" spans="3:4" ht="12.75">
      <c r="C156" s="44"/>
      <c r="D156" s="44"/>
    </row>
  </sheetData>
  <sheetProtection/>
  <autoFilter ref="C4:N135"/>
  <mergeCells count="5">
    <mergeCell ref="B3:B4"/>
    <mergeCell ref="C3:H3"/>
    <mergeCell ref="I3:N3"/>
    <mergeCell ref="B1:AI1"/>
    <mergeCell ref="B2:AI2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horizontalDpi="600" verticalDpi="600" orientation="portrait" paperSize="9" scale="19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tatanka</cp:lastModifiedBy>
  <cp:lastPrinted>2007-06-03T13:49:27Z</cp:lastPrinted>
  <dcterms:created xsi:type="dcterms:W3CDTF">2001-02-19T07:45:56Z</dcterms:created>
  <dcterms:modified xsi:type="dcterms:W3CDTF">2007-06-04T20:42:47Z</dcterms:modified>
  <cp:category/>
  <cp:version/>
  <cp:contentType/>
  <cp:contentStatus/>
</cp:coreProperties>
</file>